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635" activeTab="1"/>
  </bookViews>
  <sheets>
    <sheet name="Slip Condiciones Técnicas" sheetId="1" r:id="rId1"/>
    <sheet name="Relación Vida Grupo" sheetId="2" r:id="rId2"/>
    <sheet name="Relación Autos " sheetId="3" r:id="rId3"/>
  </sheets>
  <definedNames>
    <definedName name="_xlnm.Print_Area" localSheetId="1">'Relación Vida Grupo'!$B$3:$H$35</definedName>
    <definedName name="_xlnm.Print_Area" localSheetId="0">'Slip Condiciones Técnicas'!$B$2:$D$720</definedName>
    <definedName name="_xlnm.Print_Titles" localSheetId="0">'Slip Condiciones Técnicas'!$2:$4</definedName>
  </definedNames>
  <calcPr fullCalcOnLoad="1" iterate="1" iterateCount="1" iterateDelta="0.001"/>
</workbook>
</file>

<file path=xl/sharedStrings.xml><?xml version="1.0" encoding="utf-8"?>
<sst xmlns="http://schemas.openxmlformats.org/spreadsheetml/2006/main" count="819" uniqueCount="595">
  <si>
    <t>2,53. Anexo de Anegación, Avalancha y Deslizamiento</t>
  </si>
  <si>
    <t>* Amparo automático para equipos que por error u omisión no se hubieran informado</t>
  </si>
  <si>
    <t>- Asonada, motín, amit (excepto equipo electrónico):</t>
  </si>
  <si>
    <t>- Sustracción con y sin violencia:</t>
  </si>
  <si>
    <t>Nombre</t>
  </si>
  <si>
    <t>Cédula</t>
  </si>
  <si>
    <t>Valor Asegurado</t>
  </si>
  <si>
    <r>
      <t xml:space="preserve">- </t>
    </r>
    <r>
      <rPr>
        <sz val="11"/>
        <rFont val="Arial"/>
        <family val="2"/>
      </rPr>
      <t>Conocimiento del riesgo</t>
    </r>
  </si>
  <si>
    <t>* Experticio Técnico</t>
  </si>
  <si>
    <t>Nota aclaratoria: Solo se tendrán en cuenta los deducibles expresados sobre el valor de la pérdida o sin deducible, tal y como se detallan a continuación. Cualquier otra alternativa distinta a la solicitada que desmejore las condiciones propuestas, tendrá cero (0) puntos para ese deducible.</t>
  </si>
  <si>
    <t>- Modificaciones en beneficio del asegurado</t>
  </si>
  <si>
    <t>* Modificacaciones en beneficio del asegurado</t>
  </si>
  <si>
    <t>-        Experticio Técnico</t>
  </si>
  <si>
    <t>-       Modificaciones en beneficio del asegurado</t>
  </si>
  <si>
    <t>OBJETO DEL SEGURO:</t>
  </si>
  <si>
    <t>- Juicios de Responsabilidad Civil Fiscal</t>
  </si>
  <si>
    <t>- Gastos y costos por honorarios profesionales</t>
  </si>
  <si>
    <t>2.63  Cláusula de 72 horas para eventos de la naturaleza</t>
  </si>
  <si>
    <t>2.41 Primera opción de compra del vehículo recuperado y salvamento</t>
  </si>
  <si>
    <t>2.35.  Manejo de siniestros</t>
  </si>
  <si>
    <t>2.35. Manejo de siniestros.</t>
  </si>
  <si>
    <t>2.56  Revocación, únicamente para los amparos adicionales</t>
  </si>
  <si>
    <t>Nota aclaratoria: Solo obtendrá puntaje quien presente el/los deducible/s como se solicitan a continuación. Cualquier otra alternativa distinta a la solicitada que desmejore las condiciones propuestas en el presente pliego tendrá cero (0) puntos para ese deducible</t>
  </si>
  <si>
    <t>Limite global:</t>
  </si>
  <si>
    <t>de servicios temporales y/o empleados de firmas especializadas y/o</t>
  </si>
  <si>
    <t>Dentro de la citada cobertura esta incluida la señora Gladys Luna Hernandez</t>
  </si>
  <si>
    <t>- Operaciones de cargue y descargue</t>
  </si>
  <si>
    <t>- Actividades sociales y deportivas incluyendo la originada del uso de centros deportivos, centros recreacionales y similares localizados dentro o fuera de sus predios</t>
  </si>
  <si>
    <t>- Asistencia Jurídica en proceso civil, penal y administrativo</t>
  </si>
  <si>
    <t>2.27. Uso de cafeterías, restaurantes, casinos y bares. Avisos, vallas y letreros</t>
  </si>
  <si>
    <t>Nota aclaratoria: Solo obtendrá puntaje quien presente el/los deducible/s como se solicitan a continuacón. Cualquier otra alternativa distinta a la solicitada que desmejore las condiciones propuestas en el presente pliego tendrá cero (0) puntos para ese deducible</t>
  </si>
  <si>
    <t>Amparar bajo las condiciones de la póliza de Servidores Públicos los perjuicios causados a terceros y/o a la Entidad, a consecuencia de acciones o actos imputables a uno o varios funcionarios que desempeñen los cargos aquí asegurados, así como por perjuicios por Responsabilidad Fiscal y Gastos de Defensa en que incurran los directivos para su defensa</t>
  </si>
  <si>
    <t>Nota aclaratoria: Solo obtendrá puntaje quien presente el/los deducible/s como se solicitan a continuación. Cualquier otra alternativa distinta a la solicitada que desmejore las condiciones propuestas en el presente pliego tendrá cero (0) puntos para ese deducible.</t>
  </si>
  <si>
    <t>Deducible único</t>
  </si>
  <si>
    <t>Avenida 12 de Octubre Parque Observatorio - Manizales /Torre Panoramica de Chipre</t>
  </si>
  <si>
    <t>-  Edificación - Obra Civil (Tanque, fuente,estructura metálica tanque,adecuaciones tanque potencial turístico)</t>
  </si>
  <si>
    <t>2.64. Pago de anticipos (hasta el 50%)</t>
  </si>
  <si>
    <t>Prima con IVA</t>
  </si>
  <si>
    <t>Todo riesgo de pérdida o daño material por cualquier causa no expresamente excluída, sea que dichos bienes estén en uso o inactivos y se encuentren dentro o fuera de los predios del asegurado, incluyendo:Terremoto, temblor o erupción volcánica (100%), asonada, motín, conmoción civil o popular, huelga y actos mal intencionados de terceros al 100%. Incluye todos aquellos bienes recibidos o dados en comodato y/o en alquiler.</t>
  </si>
  <si>
    <t>-Maquinaria y Equipo</t>
  </si>
  <si>
    <t>-  Ascensor, maquinaria, equipos y otros similares</t>
  </si>
  <si>
    <t>- Renta o pérdida de arrendamiento doce (12) meses</t>
  </si>
  <si>
    <t>- Suspensión del servicio de energía eléctrica</t>
  </si>
  <si>
    <t>1% valor pérdida mínimo 1 smmlv</t>
  </si>
  <si>
    <t>outsourcing. Igualmente se incluyen el valor de las cajas menores</t>
  </si>
  <si>
    <t>30/200</t>
  </si>
  <si>
    <t xml:space="preserve">personas relacionadas contractualmente con la empresa. </t>
  </si>
  <si>
    <t xml:space="preserve">- Extensión de cobertura 24 meses </t>
  </si>
  <si>
    <t>- Reclamaciones resultantes de la falla en el mantenimiento o la contratación de seguros</t>
  </si>
  <si>
    <t>Los visitantes o asistentes a la Torre Panoramica de Chipre, centro turístico de Manizales; así como los usuarios, visitantes o asistentes a diferentes eventos en las instalaciones del Centro de Convenciones Teatro Los Fundadores y a otros sitios de interes del asegurado, serán considerados como terceros en la póliza.</t>
  </si>
  <si>
    <t>2.86.  Gastos de defensa en reclamaciones extrajudiciales</t>
  </si>
  <si>
    <t>- Pérdidas causadas por empleados de firmas especializadas y/o Temporales y/o outsourcing</t>
  </si>
  <si>
    <t>-Anticipo de indemnización hasta del 50% una vez demostrada la cuantía y ocurrencia de la pérdida por parte del asegurado</t>
  </si>
  <si>
    <t>2.39. Cobertura para elevadores y/o equipos de perforación de pozos de agua</t>
  </si>
  <si>
    <t>- Responsabilidad civil equipos de perforación de pozos de agua y escaleras.</t>
  </si>
  <si>
    <t>2.16 Ampliación aviso de pérdida 30 días</t>
  </si>
  <si>
    <t>2.100 Modificaciones en beneficio del asegurado</t>
  </si>
  <si>
    <t>Nota 4:</t>
  </si>
  <si>
    <t xml:space="preserve">operación de los equipos y bienes que ocasionen daños a los bienes a </t>
  </si>
  <si>
    <r>
      <t>Nota 1</t>
    </r>
    <r>
      <rPr>
        <b/>
        <sz val="11"/>
        <rFont val="Arial"/>
        <family val="2"/>
      </rPr>
      <t xml:space="preserve">:     </t>
    </r>
    <r>
      <rPr>
        <sz val="11"/>
        <rFont val="Arial"/>
        <family val="2"/>
      </rPr>
      <t>Para efecto de los daños, lesiones o muerte que puedan ser  causados como consecuencia de la operación de los equipos y bienes, los empleados serán considerados como terceros</t>
    </r>
  </si>
  <si>
    <t>Puntos</t>
  </si>
  <si>
    <t>-Gastos adicionales demostrables en que incurra el asegurado por estudios, licencias, peritazgos y otros necesario para los tramites ante las autoridades pertinentes.</t>
  </si>
  <si>
    <t>2.41  Definición de equipos de cómputo</t>
  </si>
  <si>
    <t>2.65  Demolición por orden de autoridad competente</t>
  </si>
  <si>
    <t>- En pérdidas totales no habra aplicación de mejoramiento tecnológico</t>
  </si>
  <si>
    <t>- Multas o sanciones administrativas</t>
  </si>
  <si>
    <t>2.94.  Cobertura para juicios de Responsabilidad Civil  Fiscal</t>
  </si>
  <si>
    <t>-       Modificación en beneficio del asegurado</t>
  </si>
  <si>
    <t>- Amparo automático de nuevos cargos o reemplazo de funcionarios en los cargos actuales</t>
  </si>
  <si>
    <t>- Conocimiento del Riesgo</t>
  </si>
  <si>
    <t>- Experticio Téncnico</t>
  </si>
  <si>
    <t>- Limite territorial Colombia</t>
  </si>
  <si>
    <t>- Jurisdicción Colombia</t>
  </si>
  <si>
    <t xml:space="preserve">Toda y Cada Pérdida </t>
  </si>
  <si>
    <t xml:space="preserve">Y en agregado Anual de </t>
  </si>
  <si>
    <t>LIMITE UNICO</t>
  </si>
  <si>
    <t>Se ampara a todo el personal al servicio de INFI  MANIZALES</t>
  </si>
  <si>
    <t>(Ver Relación Anexa)</t>
  </si>
  <si>
    <t>- Vida</t>
  </si>
  <si>
    <t>12 Salarios</t>
  </si>
  <si>
    <t>- Incapacidad Total y Permanente</t>
  </si>
  <si>
    <t>- Enfermedades Graves</t>
  </si>
  <si>
    <t>6   Salarios</t>
  </si>
  <si>
    <t>Por Persona</t>
  </si>
  <si>
    <t>2,12 Revocación o no renovación de la póliza aviso 90 días</t>
  </si>
  <si>
    <t>2.76 Se ampara todo el personal al servicio del asegurado</t>
  </si>
  <si>
    <t>Nota</t>
  </si>
  <si>
    <t>El anexo de doble indemnización por muerte accidental debe</t>
  </si>
  <si>
    <t>incluir los eventos tales como atraco, secuestro y homicidio./ Se ampara el suicidio desde el primer dia</t>
  </si>
  <si>
    <t>2.44 Cláusula de amparo automático</t>
  </si>
  <si>
    <t>2.49.  Error en la declaración de la edad</t>
  </si>
  <si>
    <t>2.51.  Cláusula de extensión.</t>
  </si>
  <si>
    <t>-  Incontestabilidad y conversión</t>
  </si>
  <si>
    <t>Nota aclaratoria: Teniendo en cuenta que la póliza no contempla la aplicación de deducible, se neutralizará el puntaje asignando los 300 puntos a todos los proponentes</t>
  </si>
  <si>
    <t>- Se incluyen gastos de reclamación como consecuencia de honorarios y gastos incurridos y pagados por el asegurado</t>
  </si>
  <si>
    <t>- Cobertura para dinero, valores y títulos valores por pérdidas causadas por</t>
  </si>
  <si>
    <t>- Cobertura para otros bienes diferentes a dinero y valores</t>
  </si>
  <si>
    <t>- Cobertura para bienes bajo cuidado, tenencia y control</t>
  </si>
  <si>
    <t>- Hurto por computador y fraude en transferencias de fondo</t>
  </si>
  <si>
    <t>- Cláusula de empleados no identificados</t>
  </si>
  <si>
    <t>- Cláusula de limitación de descubrimiento</t>
  </si>
  <si>
    <t>- Cláusula de re-expedición</t>
  </si>
  <si>
    <t>- Costo financiero neto con respecto a títulos valores (Obtendrá la máxima calificación quien otrogue las mejores condiciones en éste item, los demás en forma proporcional)</t>
  </si>
  <si>
    <t>- Cobertura para el personal suministrado por, pero no limitado a empresas de servicio temporal y/o servicios especializados y/o cooperativas y/o outsourcing</t>
  </si>
  <si>
    <t>- Moneda falsa se extiende a cubir monedas de todo el mundo</t>
  </si>
  <si>
    <t>- Cláusula de pérdidas a través de sistemas de cómputo (LSW-238) para los sistemas usados por el asegurado, haciendo parte del agregado anual, amparos del 1al 10 (Obtendrá la máxima calificación quien otrogue las mejores condiciones en éste item, los demás en forma proporcional)</t>
  </si>
  <si>
    <t>- Extensión de fax, telex e instrucciones escritas incluyendo facsímiles</t>
  </si>
  <si>
    <t>- Extensión de destrucción  de dinero, valores y títulos valores</t>
  </si>
  <si>
    <t>- Artículo 1081 del código de comercio colombiano</t>
  </si>
  <si>
    <t>- Anexo de reemplazo y reconstrucción de libros contables/registros</t>
  </si>
  <si>
    <t>- Incluir cobertura para suplantación y estafa</t>
  </si>
  <si>
    <t>- Pérdidas de derechos de suscripción</t>
  </si>
  <si>
    <t>- Reposición y/o reemplazo de títulos valores</t>
  </si>
  <si>
    <t>- Se cubre la pérdida de datos electrónicos enviados por correo o cuando son transportados por una compañía de seguridad</t>
  </si>
  <si>
    <t xml:space="preserve">- La cobertura se extiende para incluir los intereses del asegurado en tránsito mientras estén al cuidado, custodia y control de compañías especiales de transporte </t>
  </si>
  <si>
    <t xml:space="preserve">- La Aseguradora toma nota y acepta que el asegurado tiene contratada una póliza de Manejo y que la presente póliza de infidelidad y riesgos financieros podría operar en exceso de ésta. </t>
  </si>
  <si>
    <t>- Reclamos contra conyuges, los herederos o representantes por fallecimiento o por insolvencia</t>
  </si>
  <si>
    <t>- La póliza se extiende a cubrir los Directores y administradores pasados, presentes y futuros</t>
  </si>
  <si>
    <t>actos de infidelidad de cualquiera de sus empleados y/o empresas</t>
  </si>
  <si>
    <t>- Extensión de extorsión según las disposiciones legales colombianas</t>
  </si>
  <si>
    <t>- Definición de empleado</t>
  </si>
  <si>
    <t>- Extensión de Motín,  conmoción civil y daños mal intencionados</t>
  </si>
  <si>
    <t xml:space="preserve">  incendio y líneas aliadas.</t>
  </si>
  <si>
    <t>- Cobertura para daños a oficinas y contenidos de propiedad del</t>
  </si>
  <si>
    <t>- Se ampara automáticamente los nuevos empleados y nuevas oficinas</t>
  </si>
  <si>
    <t xml:space="preserve">  durante el periodo de la póliza.</t>
  </si>
  <si>
    <t>- Pérdidas sufridas por el asegurado por fondos depositados en un</t>
  </si>
  <si>
    <t>Total</t>
  </si>
  <si>
    <t>- Equipos móviles y portátiles:</t>
  </si>
  <si>
    <t>- Protección de depósitos bancarios</t>
  </si>
  <si>
    <t>- Reparaciones y construcciones menores</t>
  </si>
  <si>
    <t>Amparos</t>
  </si>
  <si>
    <t>- Remoción de escombros</t>
  </si>
  <si>
    <t>- Honorarios profesionales</t>
  </si>
  <si>
    <t>- Responsabilidad Civil Extracontractual:</t>
  </si>
  <si>
    <t>- Pérdida total daños</t>
  </si>
  <si>
    <t>- Pérdida parcial daños</t>
  </si>
  <si>
    <t>- Amparo patrimonial</t>
  </si>
  <si>
    <t>- Hurto y hurto calificado</t>
  </si>
  <si>
    <t>- Abuso de confianza</t>
  </si>
  <si>
    <t>- Falsificación</t>
  </si>
  <si>
    <t>- Pérdidas por personas no identificadas</t>
  </si>
  <si>
    <t>- Gastos médicos</t>
  </si>
  <si>
    <t>Extracontractual</t>
  </si>
  <si>
    <t>- Predios, labores y operaciones</t>
  </si>
  <si>
    <t>- Productos y operaciones terminadas</t>
  </si>
  <si>
    <t>- Parqueaderos</t>
  </si>
  <si>
    <t>Deducibles</t>
  </si>
  <si>
    <t>- Demás eventos:</t>
  </si>
  <si>
    <t>Sin deducible</t>
  </si>
  <si>
    <t>1. República de Colombia:</t>
  </si>
  <si>
    <t>- Uso de ascensores y escaleras automáticas</t>
  </si>
  <si>
    <t>- Responsabilidad Civil por inundación</t>
  </si>
  <si>
    <t>Valor</t>
  </si>
  <si>
    <t>Asegurado</t>
  </si>
  <si>
    <t xml:space="preserve"> </t>
  </si>
  <si>
    <t>- Gastos de demostración de pérdida</t>
  </si>
  <si>
    <t>- Incendio y/o rayo en aparatos eléctricos</t>
  </si>
  <si>
    <t xml:space="preserve">- Portador externo de datos      </t>
  </si>
  <si>
    <t>- Gastos adicionales equipo electrónico</t>
  </si>
  <si>
    <t>- Gastos por flete aéreo</t>
  </si>
  <si>
    <t>- Gastos adicionales por horas extras</t>
  </si>
  <si>
    <t>- Terremoto, temblor (excepto equipo electrónico):</t>
  </si>
  <si>
    <t>- Hurto y hurto calificado de equipo electrónico:</t>
  </si>
  <si>
    <t>- Daño de equipo electrónico:</t>
  </si>
  <si>
    <t>- Por evento:</t>
  </si>
  <si>
    <t xml:space="preserve"> No aplicación de deducible</t>
  </si>
  <si>
    <t xml:space="preserve"> 10% valor pérdida mínimo 1 smmlv</t>
  </si>
  <si>
    <t>- Inclusión de Costos y Gastos de Defensa</t>
  </si>
  <si>
    <t>- R.C. del asegurado como consecuencia de los actos causados por vigilantes,</t>
  </si>
  <si>
    <t>- Propietarios, arrendatarios y poseedores</t>
  </si>
  <si>
    <t>- Predios en arrendamiento</t>
  </si>
  <si>
    <t>- Propiedades adyacentes</t>
  </si>
  <si>
    <t>- Gastos médicos:</t>
  </si>
  <si>
    <t xml:space="preserve"> Sin aplicación de deducible</t>
  </si>
  <si>
    <t>- Gastos adicionales</t>
  </si>
  <si>
    <t>Nota importante</t>
  </si>
  <si>
    <t>Aclaración cobertura de Responsabilidad civil</t>
  </si>
  <si>
    <t>Queda entendido que la presente póliza ampara la responsa-</t>
  </si>
  <si>
    <t>bilidad civil derivada de los perjuicios patrimoniales y/o</t>
  </si>
  <si>
    <t>extrapatrimoniales, así como el Lucro cesante ocasionados</t>
  </si>
  <si>
    <t>en el desarrollo de las actividades propias del asegurado,</t>
  </si>
  <si>
    <t>de las complementarias a dichas actividades, de las especia-</t>
  </si>
  <si>
    <t>les que desarrolle aún sin conexión directa con su función</t>
  </si>
  <si>
    <t>principal, así como de todas aquellas que sean necesarias</t>
  </si>
  <si>
    <t>dentro del giro normal de sus negocios, aún cuando tales</t>
  </si>
  <si>
    <t>actividades sean prestadas por personas naturales o</t>
  </si>
  <si>
    <t xml:space="preserve">jurídicas en quienes el asegurado hubiese encargado o </t>
  </si>
  <si>
    <t>delegado el desarrollo o control o vigilancia de las mismas.</t>
  </si>
  <si>
    <t>- Demás evento</t>
  </si>
  <si>
    <t>Demás eventos</t>
  </si>
  <si>
    <t>Nota Importante</t>
  </si>
  <si>
    <t>- Asistencia en viajes para todos los vehículos</t>
  </si>
  <si>
    <t>- Incendio y explosión</t>
  </si>
  <si>
    <t>- Restaurantes, cafeterías y uso de casinos</t>
  </si>
  <si>
    <t>- Vallas - Avisos - Letreros dentro y/o fuera de predios</t>
  </si>
  <si>
    <t>- Grúas, montacargas y equipos similares dentro o fuera de predios</t>
  </si>
  <si>
    <t>Nota:</t>
  </si>
  <si>
    <t>Los valores asegurados serán suministrados en forma global y</t>
  </si>
  <si>
    <t>en ningún momento se suministrará relación de valores porme-</t>
  </si>
  <si>
    <t>norizados.</t>
  </si>
  <si>
    <t>- Experticio técnico</t>
  </si>
  <si>
    <t>-  Delitos contra la administración pública</t>
  </si>
  <si>
    <t>-  Alcances fiscales</t>
  </si>
  <si>
    <t>-  Rendición y reconstrucción de cuentas</t>
  </si>
  <si>
    <t>En Millones</t>
  </si>
  <si>
    <t>- Acciones u omisiones involuntarias</t>
  </si>
  <si>
    <t>- Costos judiciales y gastos de defensa</t>
  </si>
  <si>
    <t>- Se amparan las reclamaciones provenientes directa o</t>
  </si>
  <si>
    <t xml:space="preserve">  indirectamente de la contraloría general o de cualquier otra </t>
  </si>
  <si>
    <t>Costos judiciales y gastos de defensa:</t>
  </si>
  <si>
    <t>Investigaciones preliminares</t>
  </si>
  <si>
    <t>TOTAL</t>
  </si>
  <si>
    <t>10% valor pérdida mínimo 1 smmlv</t>
  </si>
  <si>
    <t>Vehículos de propiedad del Asegurado según relación adjunta</t>
  </si>
  <si>
    <t>- Pérdida total y parcial Hurto y Hurto calificado</t>
  </si>
  <si>
    <t>- Asistencia jurídica en proceso penal (máxima opción)</t>
  </si>
  <si>
    <t>- Básico</t>
  </si>
  <si>
    <t>y hurto de los vehículos</t>
  </si>
  <si>
    <t>Sublímites</t>
  </si>
  <si>
    <t>-  Investigaciones preliminares</t>
  </si>
  <si>
    <t>-Cauciones Judiciales</t>
  </si>
  <si>
    <t>Pérdida Fiscal y/o detrimento patrimonial</t>
  </si>
  <si>
    <t>Condiciones Particulares (Ver Cláusulas Capítulo II)</t>
  </si>
  <si>
    <t>- Cláusula de no control de reclamos.</t>
  </si>
  <si>
    <t>- Para efectos del amparo patrimonial, se entiende como conductor cualquier empleado al servicio del asegurado</t>
  </si>
  <si>
    <t>- Estafa, desfalco</t>
  </si>
  <si>
    <t>- Posesión, uso o mantenimiento de predios</t>
  </si>
  <si>
    <t>-Paticipación del asegurado en ferias y exposiciones nacionales y eventos relacionados con su objeto social</t>
  </si>
  <si>
    <t>- Pérdida fiscal y/o detrimentro patrimonial</t>
  </si>
  <si>
    <t>- Actos dolosos de trabajadores</t>
  </si>
  <si>
    <t>- Pérdidas dentro de predios o locales</t>
  </si>
  <si>
    <t>- Pérdidas por fuera de predios o locales</t>
  </si>
  <si>
    <t>- Pérdidas por giros postales y billetes falsificados</t>
  </si>
  <si>
    <t>- Pérdida por falsificación de documentos</t>
  </si>
  <si>
    <t>- Extensión de falsificación</t>
  </si>
  <si>
    <t>- Tránsito</t>
  </si>
  <si>
    <t>- Endoso de anexo de telex codificado</t>
  </si>
  <si>
    <t>- Extensión de crímen por computador</t>
  </si>
  <si>
    <t>- Costos legales y honorarios de abogado</t>
  </si>
  <si>
    <t>- Cobertura para moneda de todo el mundo</t>
  </si>
  <si>
    <t>- Extensión de falsificación de giros postales</t>
  </si>
  <si>
    <t>2.12 Revocación o no renovación de la póliza 90 días.</t>
  </si>
  <si>
    <t>2.15 Arbitramento</t>
  </si>
  <si>
    <t>- Crimen electrónico y por computador</t>
  </si>
  <si>
    <t>5% valor pérdida mínimo 1 smmlv</t>
  </si>
  <si>
    <t>- Rotura de Maquinaria:</t>
  </si>
  <si>
    <t>2% valor pérdida mínimo 1 smmlv</t>
  </si>
  <si>
    <t>- Cajas Menores</t>
  </si>
  <si>
    <t>Sin aplicación de deducible</t>
  </si>
  <si>
    <t>200/400</t>
  </si>
  <si>
    <t>Nota 3:</t>
  </si>
  <si>
    <t>- Extensión de directores (miembros de junta directiva)</t>
  </si>
  <si>
    <t>- Extorsión y amenaza a la propiedad</t>
  </si>
  <si>
    <t>- Extorsión y amenaza a las personas</t>
  </si>
  <si>
    <t>- Fechas de retroactividad ilimitada</t>
  </si>
  <si>
    <t>- Incendio y/o rayo en aparatos eléctricos:</t>
  </si>
  <si>
    <t>Dada la exposición al riesgo de Responsabilidad de los Asegurados,</t>
  </si>
  <si>
    <t>es absolutamente necesario que el alcance de ésta cobertura se extienda</t>
  </si>
  <si>
    <t>(Dejar constancia de esto en la propuesta)</t>
  </si>
  <si>
    <t>a amparar los riesgos que detallamos a continuación:</t>
  </si>
  <si>
    <t>- Terremoto, temblor y/o erupción volcánica</t>
  </si>
  <si>
    <t>Se amparan las pérdidas patrimoniales causadas al asegurado por</t>
  </si>
  <si>
    <t>300/600</t>
  </si>
  <si>
    <t>Dada la exposición al riesgo de Responsabilidad de los Asegurados</t>
  </si>
  <si>
    <t>es absolutamente necesario que el alcance de esta cobertura se</t>
  </si>
  <si>
    <t>extienda a amparar los riesgos que detallamos a continuación:</t>
  </si>
  <si>
    <t>Bajo la cobertura de Parqueaderos se amparan igualmente los daños</t>
  </si>
  <si>
    <t>- Gastos demostrables en que incurra el asegurado en caso de siniestro</t>
  </si>
  <si>
    <t>para solicitar la devolución del vehículo ante el tránsito y autoridades</t>
  </si>
  <si>
    <t>en pérdidas totales y todos aquellos gastos necesarios hasta por un</t>
  </si>
  <si>
    <t>- Asistencia jurídica en proceso civil (máxima opción)</t>
  </si>
  <si>
    <t>- Daño entre vehiculos propios</t>
  </si>
  <si>
    <t>350/700</t>
  </si>
  <si>
    <t xml:space="preserve">10% valor pérdida mínimo 1 smmlv </t>
  </si>
  <si>
    <t>- Transporte, cargue y descargue de materiales.</t>
  </si>
  <si>
    <t>- Polución, contaminación súbita accidental e imprevista</t>
  </si>
  <si>
    <t xml:space="preserve">- Gastos de defensa por cualquier demanda civil entablada contra el asegurado, en </t>
  </si>
  <si>
    <t xml:space="preserve">  razón de reclamos producidos en desarrollo de las actividades relacionadas con la </t>
  </si>
  <si>
    <t xml:space="preserve">  entidad, aún cuando dicha demanda fuera infundada falsa o fraudulenta.</t>
  </si>
  <si>
    <t>- Gastos adicionales por la presentación de fianzas.</t>
  </si>
  <si>
    <t>- Gastos adicionales por condena en costas e interés de mora acumulados a cargo</t>
  </si>
  <si>
    <t xml:space="preserve">   del asegurado, desde cuando la sentencia se declare en firme hasta cuando la</t>
  </si>
  <si>
    <t xml:space="preserve">   compañía haya pagado o consignado en el juzgado su participación de tales gastos.  </t>
  </si>
  <si>
    <t xml:space="preserve">- Gastos adicionales y razonables en que haya incurrido el asegurado, en relación </t>
  </si>
  <si>
    <t xml:space="preserve">   con los gastos razonables de los reclamos amparados, siempre y cuando haya</t>
  </si>
  <si>
    <t xml:space="preserve">   mediado autorización previa de la compañía en adición a las sumas que ésta pague</t>
  </si>
  <si>
    <t xml:space="preserve">   a los damnificados como consecuencia de la responsabilidad civil extracontractual</t>
  </si>
  <si>
    <t xml:space="preserve">   en que incurra el asegurado.</t>
  </si>
  <si>
    <t>2.1.  Condiciones técnicas y económicas de los reaseguradores</t>
  </si>
  <si>
    <t>2.2.  Nombramiento de ajustador</t>
  </si>
  <si>
    <t>2.4.  Designación de bienes</t>
  </si>
  <si>
    <t>2.5.  No concurrencia de deducibles</t>
  </si>
  <si>
    <t>2.6.  Labores y Materiales</t>
  </si>
  <si>
    <t>2.12. Revocación o no renovación 90 días</t>
  </si>
  <si>
    <t>2.13. Salvamentos</t>
  </si>
  <si>
    <t>2.14. Autorizaciones</t>
  </si>
  <si>
    <t>2.15. Arbitramento</t>
  </si>
  <si>
    <t>2.16. Aviso de pérdida 30 días</t>
  </si>
  <si>
    <t>2.17. Conocimiento del riesgo</t>
  </si>
  <si>
    <t>2.18. Definición de Bienes</t>
  </si>
  <si>
    <t>2.19. Pago de indemnizaciones</t>
  </si>
  <si>
    <t>2.20. Automaticidad de amparo</t>
  </si>
  <si>
    <t>2.22. Acuerdo para ajuste en caso de siniestro</t>
  </si>
  <si>
    <t>2.24. Suspensión de energía eléctrica</t>
  </si>
  <si>
    <t>2.25. Cobertura por daños del equipo de climatización</t>
  </si>
  <si>
    <t>2.46. Cláusula de demérito por uso</t>
  </si>
  <si>
    <t>2.47. Reparaciones provisionales</t>
  </si>
  <si>
    <t>2.54. No aplicación de la cláusula de contrato de mantenimiento</t>
  </si>
  <si>
    <t>2.57. Hurto Calificado en Predios</t>
  </si>
  <si>
    <t>2.61. Actos de autoridad</t>
  </si>
  <si>
    <t>2.72. El valor asegurado corresponde a valor de reposición o reemplazo</t>
  </si>
  <si>
    <t>2.73. Amparo automático para equipos de reemplazo</t>
  </si>
  <si>
    <t>2.75. Los amparos adicionales con limites no tendrán aplicación de deducible</t>
  </si>
  <si>
    <t>2.95. Extensión de Responsabilidad Civil</t>
  </si>
  <si>
    <t>2.12.  Revocación o no renovación de la póliza 90 días</t>
  </si>
  <si>
    <t>2.16.  Aviso de siniestro 30 días.</t>
  </si>
  <si>
    <t>2.17.  Conocimiento del riesgo</t>
  </si>
  <si>
    <t>2.33.  Extensión del sitio o sitios en donde se asegura el riesgo</t>
  </si>
  <si>
    <t>2.1. Condiciones técnicas y económicas de los reaseguradores.</t>
  </si>
  <si>
    <t>2.2.  Nombramiento de ajustador.</t>
  </si>
  <si>
    <t>2.58.  Cláusula de extensión de cobertura</t>
  </si>
  <si>
    <t>2.59.  Amparo automático para nuevos cargos</t>
  </si>
  <si>
    <t>2.74. Aviso de siniestro 30 días.</t>
  </si>
  <si>
    <t>2.82.  Cláusula de protección de depósitos bancarios</t>
  </si>
  <si>
    <t>2.97.  Seguros anteriores</t>
  </si>
  <si>
    <t>2.2. Nombramiento de ajustador</t>
  </si>
  <si>
    <t>2.15.  Arbitramento</t>
  </si>
  <si>
    <t>2.26.  Uso de armas de fuego y errores de puntería</t>
  </si>
  <si>
    <t>2.28.  Actividades sociales y deportivas</t>
  </si>
  <si>
    <t>2.30. Cobertura para vehículos propios y no propios</t>
  </si>
  <si>
    <t>2.31.  Transporte de materias primas y materiales azaroso</t>
  </si>
  <si>
    <t>2.83.  Gastos de defensa, cauciones y costas procesales.</t>
  </si>
  <si>
    <t>2.85.  Abogados</t>
  </si>
  <si>
    <t>2.88.  Multas o sanciones administrativas</t>
  </si>
  <si>
    <t>2.89.  Amparo de Culpa Grave</t>
  </si>
  <si>
    <t>2.12. Revocación o no renovación de la póliza con aviso de 90 días.</t>
  </si>
  <si>
    <t>2.93. Formulario de solicitud</t>
  </si>
  <si>
    <t>2.101. Periodo Informativo</t>
  </si>
  <si>
    <t>2.98. Divisibilidad de las exclusiones</t>
  </si>
  <si>
    <t>2.99. Exclusión de dolo</t>
  </si>
  <si>
    <t xml:space="preserve">2.2. Nombramiento de ajustador </t>
  </si>
  <si>
    <t>2.102. Errores e inexactitudes</t>
  </si>
  <si>
    <t>INFI MANIZALES</t>
  </si>
  <si>
    <t>VIDA GRUPO</t>
  </si>
  <si>
    <t>INFIDELIDAD Y RIESGOS</t>
  </si>
  <si>
    <t>FINANCIEROS</t>
  </si>
  <si>
    <t>RESPONSABILIDAD CIVIL</t>
  </si>
  <si>
    <t>SERVIDORES PUBLICOS</t>
  </si>
  <si>
    <t>EXTRACONTRACTUAL</t>
  </si>
  <si>
    <t>MANEJO ENTIDADES ESTATALES</t>
  </si>
  <si>
    <t>AUTOMOVILES - COLECTIVA</t>
  </si>
  <si>
    <t>TODO RIESGO</t>
  </si>
  <si>
    <t>DAÑOS MATERIALES COMBINADOS</t>
  </si>
  <si>
    <t>BIENES ASEGURADOS</t>
  </si>
  <si>
    <t>Carrera 21 No. 29-29  Manizales</t>
  </si>
  <si>
    <t>- Edificio</t>
  </si>
  <si>
    <t>- Maquinaria, equipo, muebles y enseres y sala de máquinas incluye ascensor</t>
  </si>
  <si>
    <t>- Contenido,  mercancías,  insumos en almacén, bodegas y talleres</t>
  </si>
  <si>
    <t>-  Total Valor Asegurado</t>
  </si>
  <si>
    <t>Calle 33 Carrera 22  Teatro Los Fundadores - Manizales</t>
  </si>
  <si>
    <t>-  Muebles y enseres, silletería, obras de arte y pantallas</t>
  </si>
  <si>
    <t>-  Maquinaria y Equipo</t>
  </si>
  <si>
    <t>EDIFICIO BOLIVAR</t>
  </si>
  <si>
    <t>-  Oficinas,  Locales y  Depósito</t>
  </si>
  <si>
    <t>-  MODULO ROTURA DE MAQUINARIA</t>
  </si>
  <si>
    <t>-  Maquinaria y Equipo de la Empresa incluyendo entre otros el ascensor</t>
  </si>
  <si>
    <t>Calle 33 Carrera 22 - Teatro Los Fundadores - Manizales</t>
  </si>
  <si>
    <t>EDIFICIO BOLIVAR - Manizales</t>
  </si>
  <si>
    <t>MODULO DE EQUIPO ELECTRONICO</t>
  </si>
  <si>
    <t>Carrera 22 No.18-09 Piso 2 Manizales</t>
  </si>
  <si>
    <t>Amparos Adicionales Con Límites</t>
  </si>
  <si>
    <t>- Gastos de preservación de los bienes</t>
  </si>
  <si>
    <t>- Gastos de extinción o propagación</t>
  </si>
  <si>
    <t>- Reposición o reconstrucción de archivos o documentos</t>
  </si>
  <si>
    <t>- Equipos móviles y portátiles, dentro y fuera de los predios asegurados</t>
  </si>
  <si>
    <t xml:space="preserve">- Rotura Accidental de Vidrios </t>
  </si>
  <si>
    <t>- Gastos adicionales para acelerar el reemplazo o reparación</t>
  </si>
  <si>
    <r>
      <t>Nota 2</t>
    </r>
    <r>
      <rPr>
        <b/>
        <sz val="11"/>
        <rFont val="Arial"/>
        <family val="2"/>
      </rPr>
      <t xml:space="preserve">:     </t>
    </r>
    <r>
      <rPr>
        <sz val="11"/>
        <rFont val="Arial"/>
        <family val="2"/>
      </rPr>
      <t>Se cubre la responsabilidad civil contractual derivada de la</t>
    </r>
  </si>
  <si>
    <r>
      <t xml:space="preserve">NOTA: </t>
    </r>
    <r>
      <rPr>
        <sz val="11"/>
        <rFont val="Arial"/>
        <family val="2"/>
      </rPr>
      <t>Dada la naturaleza jurídica de la empresa, es absolutamente necesario que este seguro incluya cobertura para juicios de responsabilidad fiscal, de lo contrario, la propuesta no será considerada.</t>
    </r>
  </si>
  <si>
    <t>-  Edificio - incluyendo cimientos</t>
  </si>
  <si>
    <t>SUSTRACCION</t>
  </si>
  <si>
    <t>OBLIGATORIO</t>
  </si>
  <si>
    <t>Ampara la maquinaria, equipos accesorios y demás bienes propiedad de Infi Manizales o por aquellos que tenga interés asegurable, asi no esten especificamente determinados en los diferentes riesgos dentro del Departamento de Caldas</t>
  </si>
  <si>
    <t>Calle 19  No.21-44 Torre A Piso 7  -  Manizales</t>
  </si>
  <si>
    <t>Empresa de Renovación Urbana de Manizales</t>
  </si>
  <si>
    <t>Kilometro  3  Vía  al Magdalena - Manizales /  PROCUENCA</t>
  </si>
  <si>
    <t>- Muebles, Enseres y demás equipos</t>
  </si>
  <si>
    <t>-  Gran Total Valor Asegurado</t>
  </si>
  <si>
    <t>-  Grán Total Valor Asegurado</t>
  </si>
  <si>
    <t>-  Grán Total Valor Asegurado (Primera Pérdida Absoluta)</t>
  </si>
  <si>
    <t>Nota aclaratoria: Solo se tendrán en cuenta los deducibles expresados sobre el valor de la pérdida o sin deducible, tal y como se detallan a continuación.   Cualquier otra alternativa distinta a la solicitada que desmejore las condiciones propuestas, tendrá cero (0) puntos para ese deducible.</t>
  </si>
  <si>
    <t>2.35. Manejo de siniestros</t>
  </si>
  <si>
    <t>- Obras civiles terminadas</t>
  </si>
  <si>
    <t>- No tasación de inventario</t>
  </si>
  <si>
    <t>* Cables y tuberías subterraneas</t>
  </si>
  <si>
    <t>* Opción de reposición o reparación del bien y no en dinero</t>
  </si>
  <si>
    <t>* No exigibilidad de garantías</t>
  </si>
  <si>
    <t>Validadores, Torniquetes, Banderolas y Accesorios</t>
  </si>
  <si>
    <t xml:space="preserve">Equipos del TIM. </t>
  </si>
  <si>
    <t>BIENES DEL TIM</t>
  </si>
  <si>
    <t>- Muebles, Enseres y Mejoras Locativas</t>
  </si>
  <si>
    <t>EQUIPOS DEL TIM.</t>
  </si>
  <si>
    <t>- Todo Riesgo</t>
  </si>
  <si>
    <t xml:space="preserve">-  Gastos de alquiler de equipos por pérdidas parciales o totales </t>
  </si>
  <si>
    <t xml:space="preserve">- Incrementos en los costos de operación (Rotura y Equipo Electrónico) </t>
  </si>
  <si>
    <t xml:space="preserve">2.8.  Restablecimiento automático del valor asegurado por pago de siniestro. </t>
  </si>
  <si>
    <t xml:space="preserve">2.7.  Cobertura de Conjuntos </t>
  </si>
  <si>
    <t>2.21. Indemnizaciones a valor de reposición</t>
  </si>
  <si>
    <t>2.52. No aplicación de la cláusula de seguro insuficiente o infraseguro</t>
  </si>
  <si>
    <t>2.79. Valor de reposición para equipos descontinuados</t>
  </si>
  <si>
    <t>valor asegurado por vehículo de $2'000.000</t>
  </si>
  <si>
    <t>en el manejo de la caja menor con un valor asegurado de $1'889.000=</t>
  </si>
  <si>
    <t xml:space="preserve">- Cobertura para gastos de defensa de la sociedad Tomadora y/o Subordinada </t>
  </si>
  <si>
    <t>2.84.  Cobertura para gastos de defensa de la sociedad tomadora  y/o subordinada</t>
  </si>
  <si>
    <t>-  La póliza funciona bajo el sistema de aseguramiento base de reclamación Claims Made.</t>
  </si>
  <si>
    <t>CONDUCTOR</t>
  </si>
  <si>
    <t>SECRETARIA DE CORRESPONDENCIA</t>
  </si>
  <si>
    <t>ASESOR DE COMUNICACIONES</t>
  </si>
  <si>
    <t>ASESOR DE CUOTAS PARTES</t>
  </si>
  <si>
    <t>ASESOR CONTROL INTERNO</t>
  </si>
  <si>
    <t>DIANA MARCELA BUITRAGO GOMEZ</t>
  </si>
  <si>
    <t>DIRECTOR FINANCIERO Y ADMINISTRATIVO</t>
  </si>
  <si>
    <t>DIRECTOR TECNICO</t>
  </si>
  <si>
    <t>Cargo</t>
  </si>
  <si>
    <r>
      <rPr>
        <b/>
        <sz val="11"/>
        <rFont val="Arial"/>
        <family val="2"/>
      </rPr>
      <t xml:space="preserve">NOTA: </t>
    </r>
    <r>
      <rPr>
        <sz val="11"/>
        <rFont val="Arial"/>
        <family val="2"/>
      </rPr>
      <t>Los deducibles para la cobertura de Equipo Móviles y Portátiles se aplicarán cuando los eventos se presenten fuera de los predios Si las pérdidas ocurren dentro de predios, los deducibles corresponderán a los bienes dentro de predios.</t>
    </r>
  </si>
  <si>
    <r>
      <rPr>
        <b/>
        <sz val="11"/>
        <rFont val="Arial"/>
        <family val="2"/>
      </rPr>
      <t xml:space="preserve">NOTA: </t>
    </r>
    <r>
      <rPr>
        <sz val="11"/>
        <rFont val="Arial"/>
        <family val="2"/>
      </rPr>
      <t>El primer Beneficiario para el piso cuarto (4) de la Carrera 21 No.29-29 de Manizales, es la Empresa Municipal Para La Salud "EMSA" Nit.890.801.007-8</t>
    </r>
  </si>
  <si>
    <t>- Gastos de transporte por pérdida total daños $50.000 diario por 60 días, por vehículo</t>
  </si>
  <si>
    <t>- Gastos de transporte por pérdida total hurto $50.000 diario por 60 días, por vehículo</t>
  </si>
  <si>
    <t xml:space="preserve">  entidad y organismo de control del estado y/o de carácter público</t>
  </si>
  <si>
    <t>- Traslado temporal de bienes. Aviso 90 días y excluyendo el transporte</t>
  </si>
  <si>
    <t>- Propiedad personal de empleados. Excluyendo dineros, joyas y vehículos</t>
  </si>
  <si>
    <t>15% valor asegurado edificios</t>
  </si>
  <si>
    <t>Si</t>
  </si>
  <si>
    <t>- Incremento en costos de construcción y/o adecuación a normas sismoresistentes, valor asegurado adicional al valor del ítem edificios.</t>
  </si>
  <si>
    <t>20% valor asegurado edificios</t>
  </si>
  <si>
    <t>2.9.  Cobertura automática para nuevos bienes, aviso 90 dìas y hasta el límite indicado en amparos</t>
  </si>
  <si>
    <t>2.11. Cobertura de equipos móviles y portátiles dentro y fuera de predios. Incluyendo el hurto y la desaparición misteriosa</t>
  </si>
  <si>
    <t>2.62  Gastos por adecuación al último código de sismoresistencia. Según límite indicado en amparos</t>
  </si>
  <si>
    <t>Apoyo a la industria Nacional</t>
  </si>
  <si>
    <t>Nota: La compañía de seguros favorecida acepta expedir la poliza dando continuidad y no exigirá inspección de los vehículos, según relación anexa</t>
  </si>
  <si>
    <t>2.60. Pérdidas causadas por personas no identificadas. Sin sublímite</t>
  </si>
  <si>
    <t>2.81.  Se cubren pérdidas causadas por empleados de firmas especializadas y/o temporales y/o outsourcing. Sin sublímite</t>
  </si>
  <si>
    <t>Queda entendido que la presente póliza ampara la responsabilidad civil derivada de los perjuicios patrimoniales (daño emergente y lucro cesante) y/o extrapatrimoniales (daños morales, fisiológicos y a la vida en relación),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aun cuando tales actividades sean prestadas por personas naturales o jurídicas en quienes el asegurado hubiese encargado o delegado el desarrollo o control o vigilancia de las mismas.</t>
  </si>
  <si>
    <t>Opción Básica Limite Global 1</t>
  </si>
  <si>
    <t>(Opcional para contratar por parte del asegurado) Limite global: Opción 2</t>
  </si>
  <si>
    <t>- Contratistas y/o subcontratistas independientes. En exceso de las pólizas requeridas</t>
  </si>
  <si>
    <t xml:space="preserve">- Responsabilidad Civil Patronal. En exceso de las prestaciones sociales </t>
  </si>
  <si>
    <t>- R.C. Por transporte de bienes, incluyendo materiales azaroso y del manejo de combustibles. Lo  necesario y requerido por la Entidad</t>
  </si>
  <si>
    <t xml:space="preserve">  personal de seguridad y escoltas,  incluyendo el uso de armas de fuego, incluyendo errores de puntería. En exceso de las pólizas de Ley</t>
  </si>
  <si>
    <t>2.90. Contratistas y subcontratistas. En exceso de las pólizas requeridas</t>
  </si>
  <si>
    <t>Cotizar las siguientes opciones de límites:</t>
  </si>
  <si>
    <t xml:space="preserve">Se otorgará el mayor puntaje al proponente que mejore por encima, las condiciones obligatorias para este ítem  y a los demás en forma proporcional </t>
  </si>
  <si>
    <t>- Cobertura para dinero y títulos valores por pérdidas causadas por Incendio y lineas aliadas</t>
  </si>
  <si>
    <t xml:space="preserve">  asegurado producidos como consecuencia de un amparo cubierto por la póliza</t>
  </si>
  <si>
    <t>- Se incluyen las pérdidas causadas por terrorismo con respecto a Valores</t>
  </si>
  <si>
    <t xml:space="preserve">  Banco donde el asegurado tiene cuenta de ahorros o cuenta corriente, títulos valores o fuducias.</t>
  </si>
  <si>
    <t>Se cubren los perjuicios patrimoniales que sufra el asegurado, con motivo de actos deshonestos y fraudulentos de sus trabajadores, incluyendo los demás eventos detallados más adelante.</t>
  </si>
  <si>
    <t>- Gastos funerarios, adicionales y reembolsables no descontables del amparo básico</t>
  </si>
  <si>
    <t>2.50.  Cláusula de anticipo (hasta el 50%) una vez demostrado el evento</t>
  </si>
  <si>
    <t>HERNANDO MUÑOZ LOAIZA</t>
  </si>
  <si>
    <t xml:space="preserve">Carreras  15-16   Calles 23-24 Plaza de Mercado / Manizales </t>
  </si>
  <si>
    <t>Edificaciones Pabellones 1, 2 ,3 y 4 Incluyendo acometidas eléctricas</t>
  </si>
  <si>
    <t>MAURICIO ARTURO FRANCO ACEVEDO</t>
  </si>
  <si>
    <t xml:space="preserve">2.10. Traslado Temporal de Maquinaria y equipo, aviso 90 dìas y hasta el límite indicado en amparos. Se excluye el transporte </t>
  </si>
  <si>
    <t>2.87.  Gastos de defensa en procesos penales y Administrativos. Opera bajo reembolso</t>
  </si>
  <si>
    <t xml:space="preserve">2.90. Reclamaciones de tipo laboral entre asegurados y conforme a la Ley 1010 de  2006 </t>
  </si>
  <si>
    <t>2.91.  Definición de asegurados, según formulario suministrado</t>
  </si>
  <si>
    <t>-  Fecha de retroactividad limitada a la primera poliza con La Previsora 28/02/2006</t>
  </si>
  <si>
    <t>- Vehículos propios y no propios, opera en exceso de la póliza de Autos</t>
  </si>
  <si>
    <t>- Viajes de funcionarios dentro del territorio nacional, excluye RC profesional</t>
  </si>
  <si>
    <t>-Actividades propias del asegurado que realicen sus empleados temporales, ocasionales o transitorios. Se excluye RC profesional</t>
  </si>
  <si>
    <t>- Indemnización adicional por Muerte Accidental  y Beneficios por Desmembración</t>
  </si>
  <si>
    <t>DIRECTIVOS Y FUNCIONARIOS INFI-MANIZALES</t>
  </si>
  <si>
    <t>No.</t>
  </si>
  <si>
    <t>Fecha de Nacimiento</t>
  </si>
  <si>
    <t>Salario</t>
  </si>
  <si>
    <t xml:space="preserve">ANDRES MAURICIO GRISALES FLOREZ </t>
  </si>
  <si>
    <t xml:space="preserve">GERENTE GENERAL </t>
  </si>
  <si>
    <t xml:space="preserve">SECRETARIO GENERAL </t>
  </si>
  <si>
    <t xml:space="preserve">ASESOR JURIDICO DE DEFENSA JUDICIAL </t>
  </si>
  <si>
    <t>ASESOR JURIDICO DE CONTRACION</t>
  </si>
  <si>
    <t xml:space="preserve"> LUZ STELLA GARCIA CUARTAS </t>
  </si>
  <si>
    <t>ALEJANDO MARIN PINEDA</t>
  </si>
  <si>
    <t xml:space="preserve"> MONICA MEJIA QUINTERO  </t>
  </si>
  <si>
    <t>ASESOR DE TIC'S</t>
  </si>
  <si>
    <t xml:space="preserve"> JOHN JAIRO GARCIA GIRALDO </t>
  </si>
  <si>
    <t>LIDER PROGRAMA CONTABILIDAD Y PRESUPUESTO</t>
  </si>
  <si>
    <t xml:space="preserve"> LUZ STELLA POSADA GARCIA </t>
  </si>
  <si>
    <t xml:space="preserve"> LUIS ALFONSO GIRALDO DUQUE </t>
  </si>
  <si>
    <t>PROFESIONAL ESPECIALIZADO</t>
  </si>
  <si>
    <t xml:space="preserve"> LUIS ERNESTO VARGAS DE LOS RIOS  </t>
  </si>
  <si>
    <t xml:space="preserve"> ERNESTO MORA BARRIOS  </t>
  </si>
  <si>
    <t xml:space="preserve"> JORGE HERNAN OSORIO  DUQUE </t>
  </si>
  <si>
    <t xml:space="preserve"> JORGE IVAN ARANGO GIRALDO </t>
  </si>
  <si>
    <t>TECNICO ADMINISTRATIVO DE CONTABILIDAD Y P</t>
  </si>
  <si>
    <t xml:space="preserve"> SANDRA MARIA GUTIERREZ POLO </t>
  </si>
  <si>
    <t>TECNICO ADMINISTRATIVO DE PERSONAL</t>
  </si>
  <si>
    <t xml:space="preserve"> BEATRIZ SOCORRO RAMIREZ SANCHEZ </t>
  </si>
  <si>
    <t xml:space="preserve"> GLADIS LUNA HERNANDEZ </t>
  </si>
  <si>
    <t xml:space="preserve">SECRETARIA EJECUTIVA GERENCIA GENERAL </t>
  </si>
  <si>
    <t xml:space="preserve"> OLGA LUCIA GARCIA GARCIA </t>
  </si>
  <si>
    <t>SECRETARIA EJECUTIVA SECRETARIA GENERAL</t>
  </si>
  <si>
    <t xml:space="preserve"> SILVIA HELENA ESCOBAR LONDOÑO </t>
  </si>
  <si>
    <t>SECRETARIA DE GESTION DOCUMENTAL</t>
  </si>
  <si>
    <t xml:space="preserve"> PIEDAD LUCIA GALVIS VILLA </t>
  </si>
  <si>
    <t xml:space="preserve"> OSCAR GARCIA HENAO  </t>
  </si>
  <si>
    <t>AUXILIAR DE SERVICIOS GENERALES</t>
  </si>
  <si>
    <t>VALOR ASEGURADO</t>
  </si>
  <si>
    <t>LEONARDO ALBERTO FRANCO HINCAPIE</t>
  </si>
  <si>
    <t>DIRECTOR DE PROYECTOS</t>
  </si>
  <si>
    <t>Nota: Como condición opcional, se debe cotizar POR SEPARADO el SOAT para los mismos vehículos</t>
  </si>
  <si>
    <t>2.8. Restablecimiento automático del valor asegurado por pago de siniestro. Mínimo una vez y con cobro de prima</t>
  </si>
  <si>
    <t>2.8 Restablecimiento automático de la suma asegurada por pago de siniestro. Mínimo una vez y con cobro de prima</t>
  </si>
  <si>
    <t>2.8.  Restablecimiento automático del valor asegurado, Mínimo una vez y con cobro de prima</t>
  </si>
  <si>
    <t>2.80. Se ampara todo el personal al servicio del asegurado y siempre que exista contrato de trabajo</t>
  </si>
  <si>
    <t>- Suelos, terrenos y cimientos</t>
  </si>
  <si>
    <t>GUILLERMO GOMEZ ALBA</t>
  </si>
  <si>
    <t>25/031956</t>
  </si>
  <si>
    <t>PATRICIA PAOLA CUBILLOS LOPEZ</t>
  </si>
  <si>
    <t>ASESORA DE PROYECTOS</t>
  </si>
  <si>
    <t>ANDRES FELIPE ARISTIZABAL PARRA</t>
  </si>
  <si>
    <t xml:space="preserve"> VICTORIA EUGENIA BERMUDEZ  MUÑOZ</t>
  </si>
  <si>
    <t>PROFESIONAL ESPECIALIZADO DE CREDITO</t>
  </si>
  <si>
    <t>PROFESIONAL ESPECIALIZADO DE BIENES Y SERV.</t>
  </si>
  <si>
    <t>HERMAN ELIAS QUINTERO GUTIERREZ</t>
  </si>
  <si>
    <t>PROFESIONAL ESPECIALIZADO DE PLANEACION</t>
  </si>
  <si>
    <t>PROFESIONAL ESPECIALIZADO TESORERIA</t>
  </si>
  <si>
    <t>Carrera 21 No. 29-29 / Cra.22 No.18-09 Piso 2 y CIAC Manizales</t>
  </si>
  <si>
    <t xml:space="preserve">Ampara los equipos de computo, equipos eléctricos y electrónicos, equipos de comunicación, equipos de laboratorio, cableado estructurado y demás equipos similares y accesorios complementarios en general, aunque no esten especificamente determinados, y en los cuales Infi Manizales tenga interés asegurable, incluyendo CIAC y los recibidos a cualquier título o por los cuales sea responsable. </t>
  </si>
  <si>
    <t>- Amparo de culpa grave</t>
  </si>
  <si>
    <t>POLIZA AUTOMOVILES COLECTIVA   INFI   MANIZALES</t>
  </si>
  <si>
    <t>CODIGO</t>
  </si>
  <si>
    <t>FASECOLDA</t>
  </si>
  <si>
    <t>CLASE</t>
  </si>
  <si>
    <t>PLACA</t>
  </si>
  <si>
    <t>MODELO</t>
  </si>
  <si>
    <t xml:space="preserve">MARCA </t>
  </si>
  <si>
    <t>N° DE MOTOR</t>
  </si>
  <si>
    <t>SERIAL</t>
  </si>
  <si>
    <t>Valor Asegurado 2017</t>
  </si>
  <si>
    <t>Camioneta</t>
  </si>
  <si>
    <t>NAT 210</t>
  </si>
  <si>
    <t>Toyota Hilux  4x4  2400 c.c. Blanco Nieve</t>
  </si>
  <si>
    <t>9GH33UNG8280046415</t>
  </si>
  <si>
    <t>Motocicleta</t>
  </si>
  <si>
    <t>HBV 95</t>
  </si>
  <si>
    <t>Honda Turismo  XL  MT  200 c.c.  Blanco Ross</t>
  </si>
  <si>
    <t>MD28E02300167</t>
  </si>
  <si>
    <t>HLQ 54</t>
  </si>
  <si>
    <t>MD28E03300759</t>
  </si>
  <si>
    <t>Campero</t>
  </si>
  <si>
    <t>JBS800</t>
  </si>
  <si>
    <t xml:space="preserve">Nissan X Trail  Exclusive, 2000 c.c.  Azul </t>
  </si>
  <si>
    <t>QR25732379L</t>
  </si>
  <si>
    <t>JN1JBNT32Z0006841</t>
  </si>
  <si>
    <t>NAG 740</t>
  </si>
  <si>
    <t>Toyota Prado VXM. 3400 c.c. Gris Titan</t>
  </si>
  <si>
    <t>9FH11VJ9539008200</t>
  </si>
  <si>
    <t xml:space="preserve">T  O  T  A  L  E  S </t>
  </si>
  <si>
    <t>Vto. SOAT</t>
  </si>
  <si>
    <t>Abril 24/2017</t>
  </si>
  <si>
    <t>Dic.01/2017</t>
  </si>
  <si>
    <t>Inactivo</t>
  </si>
  <si>
    <t xml:space="preserve">2.3. Bienes bajo cuidado, tenencia y control </t>
  </si>
  <si>
    <t xml:space="preserve">2.23. Extensión de cobertura. Se excluye el transporte </t>
  </si>
  <si>
    <t>2.43. Daños por vehículos propios  y no propios. Bajo el control del Infi Manizales.</t>
  </si>
  <si>
    <t>2.77. Cobertura por desprendimiento de tierra o rocas por eventos cubiertos en la póliza</t>
  </si>
  <si>
    <t>2.78. Cobertura por hundimiento o corrimiento del terreno por eventos cubiertos en la póliza</t>
  </si>
  <si>
    <t>2.33  Amparo automático para nuevos vehículos 60 días, con cobro de prima adicional.</t>
  </si>
  <si>
    <t>2.8  Restablecimiento automático del valor asegurado por pago de siniestros con cobro de prima adic.</t>
  </si>
  <si>
    <t xml:space="preserve">2.39  Amparo automático para accesorios 60 días, con cobro de prima adicional </t>
  </si>
  <si>
    <t>- Errores u omisiones excluyendo de RC Profesional y RC de Directores y Administradores.</t>
  </si>
  <si>
    <t>2.3. Bienes bajo cuidado, tenencia y control. Excluye el daño de dichos bienes.</t>
  </si>
  <si>
    <t>2.8.  Restablecimiento automático del valor asegurado por pago de siniestro. Mínimo una vez y con cobro de prima adicional.</t>
  </si>
  <si>
    <t>2.29.  Amparo automático para predios y nuevas operaciones, con cobro de prima adicional.</t>
  </si>
  <si>
    <t xml:space="preserve">- Bienes bajo cuidado, tenencia y control </t>
  </si>
  <si>
    <t>Hasta el 50%</t>
  </si>
  <si>
    <t>2.2 Nombramiento de ajustador, según nómina de la aseguradora</t>
  </si>
  <si>
    <t xml:space="preserve">- Gastos extraordinarios. Texto de la aseguradora </t>
  </si>
  <si>
    <t>-  Indice Variable 6%</t>
  </si>
  <si>
    <t>Hasta $3.000.000.000</t>
  </si>
  <si>
    <t xml:space="preserve">  $ 1.000.000.000/1.000.000.000/2.000.000.000=</t>
  </si>
  <si>
    <t>-  Cobertura automática de nuevas propiedades, bienes y equipos. Aviso 90 días y cobro de prima</t>
  </si>
  <si>
    <t>- Cobertura para software y gastos para reinstalación de software, como consecuencia de un evento amparado bajo la póliza</t>
  </si>
  <si>
    <t>$500.000,000 Evento/Vigencia</t>
  </si>
  <si>
    <t>- Anexo de Asistencia de Emergencia a la Entidad para: Plomería,Electricidad, Cerrajería, Rotura accidental de vidrios en general. Estos servicios de emergencia no tendrán ningún costo para la Entidad. El oferente deberá informar el número dela Linea de atención.</t>
  </si>
  <si>
    <t>- Vehículos alquilados o arrendados a terceros. Según condiciones de la aseguradora</t>
  </si>
  <si>
    <t>2.96. Sustitución provisional del vehículo. Segùn condiciones de la aseguradora</t>
  </si>
  <si>
    <t>competentes, tales como: parqueaderos, grúas,perítos, trámites de traspaso</t>
  </si>
  <si>
    <t>- Responsabilidad Civil cruzada. En exceso de las pòlizas dee los contratistas</t>
  </si>
  <si>
    <r>
      <rPr>
        <b/>
        <sz val="12"/>
        <rFont val="Calibri"/>
        <family val="2"/>
      </rPr>
      <t>NOTA:</t>
    </r>
    <r>
      <rPr>
        <sz val="12"/>
        <rFont val="Calibri"/>
        <family val="2"/>
      </rPr>
      <t xml:space="preserve"> Conforme a la cotización presentada, La Aseguradora se obliga al pago de los honorarios del abogado seleccionado por el servidor público o ex servidor público investigado, en dos cuotas: Un 50/ al inicio del proceso y el  50% restante a la finalización o archivo del proceso; sin importar en que etapa se termina el mismo.</t>
    </r>
  </si>
  <si>
    <r>
      <t>Opción 1.</t>
    </r>
    <r>
      <rPr>
        <sz val="11"/>
        <rFont val="Arial"/>
        <family val="2"/>
      </rPr>
      <t xml:space="preserve"> $150.000.000= por persona $700.000.000 = evento y $1.500.000.000= por vigencia</t>
    </r>
  </si>
  <si>
    <r>
      <t>Opción 1.</t>
    </r>
    <r>
      <rPr>
        <sz val="11"/>
        <rFont val="Arial"/>
        <family val="2"/>
      </rPr>
      <t xml:space="preserve"> $100.000.000= por persona $500.000.000 = evento y $1.000.000.000= por vigencia</t>
    </r>
  </si>
  <si>
    <t xml:space="preserve">Vigencia: Desde  01 de Abril de 2018 a las 00 horas Hasta  31 de Marzo de 2019  a las 24 horas </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</si>
</sst>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00\ _P_t_s_-;\-* #,##0.00\ _P_t_s_-;_-* &quot;-&quot;??\ _P_t_s_-;_-@_-"/>
    <numFmt numFmtId="187" formatCode="_-* #,##0\ _P_t_s_-;\-* #,##0\ _P_t_s_-;_-* &quot;-&quot;??\ _P_t_s_-;_-@_-"/>
    <numFmt numFmtId="188" formatCode="&quot;$&quot;\ #,##0"/>
    <numFmt numFmtId="189" formatCode="#,##0_ ;[Red]\-#,##0\ "/>
    <numFmt numFmtId="190" formatCode="&quot;$&quot;\ #,##0.00;[Red]&quot;$&quot;\ #,##0.00"/>
    <numFmt numFmtId="191" formatCode="&quot;$&quot;\ #,##0;[Red]&quot;$&quot;\ #,##0"/>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_);_(* \(#,##0\);_(* &quot;-&quot;??_);_(@_)"/>
    <numFmt numFmtId="197" formatCode="_(&quot;$&quot;* #,##0_);_(&quot;$&quot;* \(#,##0\);_(&quot;$&quot;* &quot;-&quot;??_);_(@_)"/>
  </numFmts>
  <fonts count="72">
    <font>
      <sz val="10"/>
      <name val="Arial"/>
      <family val="0"/>
    </font>
    <font>
      <sz val="11"/>
      <color indexed="8"/>
      <name val="Calibri"/>
      <family val="2"/>
    </font>
    <font>
      <sz val="10"/>
      <color indexed="10"/>
      <name val="Arial"/>
      <family val="2"/>
    </font>
    <font>
      <b/>
      <sz val="10"/>
      <name val="Arial"/>
      <family val="2"/>
    </font>
    <font>
      <b/>
      <sz val="10"/>
      <color indexed="10"/>
      <name val="Arial"/>
      <family val="2"/>
    </font>
    <font>
      <sz val="10"/>
      <color indexed="12"/>
      <name val="Arial"/>
      <family val="2"/>
    </font>
    <font>
      <sz val="8"/>
      <name val="Arial"/>
      <family val="2"/>
    </font>
    <font>
      <sz val="11"/>
      <name val="Times New Roman"/>
      <family val="1"/>
    </font>
    <font>
      <sz val="11"/>
      <name val="Arial"/>
      <family val="2"/>
    </font>
    <font>
      <b/>
      <sz val="11"/>
      <name val="Arial"/>
      <family val="2"/>
    </font>
    <font>
      <b/>
      <sz val="11"/>
      <color indexed="10"/>
      <name val="Arial"/>
      <family val="2"/>
    </font>
    <font>
      <sz val="11"/>
      <color indexed="10"/>
      <name val="Arial"/>
      <family val="2"/>
    </font>
    <font>
      <b/>
      <i/>
      <u val="single"/>
      <sz val="11"/>
      <name val="Arial"/>
      <family val="2"/>
    </font>
    <font>
      <b/>
      <u val="single"/>
      <sz val="11"/>
      <name val="Arial"/>
      <family val="2"/>
    </font>
    <font>
      <sz val="11"/>
      <color indexed="12"/>
      <name val="Arial"/>
      <family val="2"/>
    </font>
    <font>
      <b/>
      <sz val="12"/>
      <name val="Arial"/>
      <family val="2"/>
    </font>
    <font>
      <sz val="12"/>
      <name val="Arial"/>
      <family val="2"/>
    </font>
    <font>
      <b/>
      <sz val="14"/>
      <name val="Arial"/>
      <family val="2"/>
    </font>
    <font>
      <u val="single"/>
      <sz val="10"/>
      <color indexed="12"/>
      <name val="Arial"/>
      <family val="2"/>
    </font>
    <font>
      <u val="single"/>
      <sz val="10"/>
      <color indexed="36"/>
      <name val="Arial"/>
      <family val="2"/>
    </font>
    <font>
      <b/>
      <u val="single"/>
      <sz val="12"/>
      <name val="Arial"/>
      <family val="2"/>
    </font>
    <font>
      <b/>
      <sz val="16"/>
      <name val="Arial"/>
      <family val="2"/>
    </font>
    <font>
      <b/>
      <sz val="18"/>
      <name val="Arial"/>
      <family val="2"/>
    </font>
    <font>
      <sz val="9"/>
      <name val="Arial"/>
      <family val="2"/>
    </font>
    <font>
      <sz val="12"/>
      <name val="Tahoma"/>
      <family val="2"/>
    </font>
    <font>
      <sz val="12"/>
      <name val="Calibri"/>
      <family val="2"/>
    </font>
    <font>
      <b/>
      <sz val="12"/>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9"/>
      <name val="Arial"/>
      <family val="2"/>
    </font>
    <font>
      <b/>
      <sz val="11"/>
      <color indexed="9"/>
      <name val="Arial"/>
      <family val="2"/>
    </font>
    <font>
      <sz val="11"/>
      <name val="Calibri"/>
      <family val="2"/>
    </font>
    <font>
      <b/>
      <u val="single"/>
      <sz val="11"/>
      <color indexed="10"/>
      <name val="Calibri"/>
      <family val="2"/>
    </font>
    <font>
      <b/>
      <u val="single"/>
      <sz val="11"/>
      <name val="Calibri"/>
      <family val="2"/>
    </font>
    <font>
      <b/>
      <sz val="14"/>
      <color indexed="9"/>
      <name val="Arial"/>
      <family val="2"/>
    </font>
    <font>
      <sz val="12"/>
      <color indexed="9"/>
      <name val="Arial"/>
      <family val="2"/>
    </font>
    <font>
      <b/>
      <sz val="14"/>
      <color indexed="5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
      <b/>
      <sz val="11"/>
      <color theme="0"/>
      <name val="Arial"/>
      <family val="2"/>
    </font>
    <font>
      <b/>
      <sz val="14"/>
      <color theme="0"/>
      <name val="Arial"/>
      <family val="2"/>
    </font>
    <font>
      <sz val="12"/>
      <color theme="0"/>
      <name val="Arial"/>
      <family val="2"/>
    </font>
    <font>
      <b/>
      <sz val="14"/>
      <color theme="2" tint="-0.7499799728393555"/>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rgb="FF1A4652"/>
        <bgColor indexed="64"/>
      </patternFill>
    </fill>
    <fill>
      <patternFill patternType="solid">
        <fgColor indexed="65"/>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border>
    <border>
      <left/>
      <right/>
      <top style="thin"/>
      <bottom style="thin"/>
    </border>
    <border>
      <left style="thin"/>
      <right/>
      <top/>
      <bottom/>
    </border>
    <border>
      <left style="thin"/>
      <right style="thin"/>
      <top/>
      <bottom style="thin"/>
    </border>
    <border>
      <left style="thin"/>
      <right style="thin"/>
      <top style="thin"/>
      <bottom/>
    </border>
    <border>
      <left style="thin"/>
      <right style="thin">
        <color indexed="8"/>
      </right>
      <top/>
      <bottom/>
    </border>
    <border>
      <left/>
      <right style="thin"/>
      <top style="thin"/>
      <bottom style="thin"/>
    </border>
    <border>
      <left style="thin"/>
      <right/>
      <top/>
      <bottom style="thin"/>
    </border>
    <border>
      <left/>
      <right/>
      <top/>
      <bottom style="thin"/>
    </border>
    <border>
      <left style="thin">
        <color indexed="8"/>
      </left>
      <right/>
      <top/>
      <bottom/>
    </border>
    <border>
      <left style="thin"/>
      <right/>
      <top style="thin"/>
      <bottom/>
    </border>
    <border>
      <left style="thin"/>
      <right style="thin"/>
      <top style="thin">
        <color indexed="8"/>
      </top>
      <bottom/>
    </border>
    <border>
      <left style="thin"/>
      <right/>
      <top/>
      <bottom style="medium">
        <color indexed="8"/>
      </bottom>
    </border>
    <border>
      <left style="thin"/>
      <right/>
      <top style="thin">
        <color indexed="8"/>
      </top>
      <bottom/>
    </border>
    <border>
      <left style="medium"/>
      <right style="thin"/>
      <top style="thin"/>
      <bottom style="thin"/>
    </border>
    <border>
      <left style="medium"/>
      <right style="thin"/>
      <top/>
      <bottom style="medium"/>
    </border>
    <border>
      <left style="thin"/>
      <right/>
      <top style="thin">
        <color indexed="8"/>
      </top>
      <bottom style="thin">
        <color indexed="8"/>
      </bottom>
    </border>
    <border>
      <left style="thin"/>
      <right style="thin">
        <color indexed="8"/>
      </right>
      <top style="thin"/>
      <bottom style="thin">
        <color indexed="8"/>
      </bottom>
    </border>
    <border>
      <left style="thin"/>
      <right style="thin">
        <color indexed="8"/>
      </right>
      <top style="medium">
        <color indexed="8"/>
      </top>
      <bottom style="thin">
        <color indexed="8"/>
      </bottom>
    </border>
    <border>
      <left style="thin"/>
      <right/>
      <top/>
      <bottom style="thin">
        <color indexed="8"/>
      </bottom>
    </border>
    <border>
      <left style="thin"/>
      <right/>
      <top style="thin"/>
      <bottom style="thin">
        <color indexed="8"/>
      </bottom>
    </border>
    <border>
      <left style="thin"/>
      <right>
        <color indexed="63"/>
      </right>
      <top style="medium"/>
      <bottom style="medium"/>
    </border>
    <border>
      <left style="thin"/>
      <right>
        <color indexed="63"/>
      </right>
      <top style="medium"/>
      <bottom/>
    </border>
    <border>
      <left style="thin">
        <color indexed="8"/>
      </left>
      <right>
        <color indexed="63"/>
      </right>
      <top style="thin"/>
      <bottom/>
    </border>
    <border>
      <left style="thin">
        <color indexed="8"/>
      </left>
      <right>
        <color indexed="63"/>
      </right>
      <top style="medium"/>
      <bottom/>
    </border>
    <border>
      <left style="thin">
        <color indexed="8"/>
      </left>
      <right>
        <color indexed="63"/>
      </right>
      <top/>
      <bottom style="medium">
        <color indexed="8"/>
      </bottom>
    </border>
    <border>
      <left style="thin">
        <color indexed="8"/>
      </left>
      <right>
        <color indexed="63"/>
      </right>
      <top style="medium">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medium"/>
      <bottom style="medium"/>
    </border>
    <border>
      <left style="thin">
        <color indexed="8"/>
      </left>
      <right>
        <color indexed="63"/>
      </right>
      <top/>
      <bottom style="thin"/>
    </border>
    <border>
      <left style="thin">
        <color indexed="8"/>
      </left>
      <right>
        <color indexed="63"/>
      </right>
      <top style="thin"/>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medium"/>
      <bottom/>
    </border>
    <border>
      <left style="thin">
        <color indexed="8"/>
      </left>
      <right style="thin"/>
      <top style="thin"/>
      <bottom/>
    </border>
    <border>
      <left style="thin">
        <color indexed="8"/>
      </left>
      <right style="thin"/>
      <top/>
      <bottom/>
    </border>
    <border>
      <left style="thin">
        <color indexed="8"/>
      </left>
      <right style="thin">
        <color indexed="8"/>
      </right>
      <top>
        <color indexed="63"/>
      </top>
      <bottom>
        <color indexed="63"/>
      </bottom>
    </border>
    <border>
      <left style="thin">
        <color indexed="8"/>
      </left>
      <right>
        <color indexed="63"/>
      </right>
      <top style="hair">
        <color indexed="8"/>
      </top>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right/>
      <top style="thin"/>
      <bottom/>
    </border>
    <border>
      <left/>
      <right style="thin"/>
      <top style="thin"/>
      <bottom/>
    </border>
    <border>
      <left style="medium"/>
      <right style="medium"/>
      <top style="medium"/>
      <bottom style="thin"/>
    </border>
    <border>
      <left>
        <color indexed="63"/>
      </left>
      <right style="medium"/>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medium"/>
    </border>
    <border>
      <left style="thin"/>
      <right style="thin"/>
      <top style="medium"/>
      <bottom style="medium"/>
    </border>
    <border>
      <left style="thin"/>
      <right style="thin">
        <color indexed="8"/>
      </right>
      <top style="hair">
        <color indexed="8"/>
      </top>
      <bottom style="thin"/>
    </border>
    <border>
      <left/>
      <right/>
      <top style="thin">
        <color indexed="8"/>
      </top>
      <bottom style="thin">
        <color indexed="8"/>
      </bottom>
    </border>
    <border>
      <left/>
      <right style="thin"/>
      <top style="thin">
        <color indexed="8"/>
      </top>
      <bottom style="thin">
        <color indexed="8"/>
      </bottom>
    </border>
    <border>
      <left/>
      <right/>
      <top/>
      <bottom style="thin">
        <color indexed="8"/>
      </bottom>
    </border>
    <border>
      <left/>
      <right style="thin"/>
      <top/>
      <bottom/>
    </border>
    <border>
      <left style="medium"/>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8" fillId="30" borderId="0" applyNumberFormat="0" applyBorder="0" applyAlignment="0" applyProtection="0"/>
    <xf numFmtId="186"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0" fillId="0" borderId="0" applyFont="0" applyFill="0" applyBorder="0" applyAlignment="0" applyProtection="0"/>
    <xf numFmtId="0" fontId="59" fillId="31" borderId="0" applyNumberFormat="0" applyBorder="0" applyAlignment="0" applyProtection="0"/>
    <xf numFmtId="0" fontId="5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492">
    <xf numFmtId="0" fontId="0" fillId="0" borderId="0" xfId="0" applyAlignment="1">
      <alignment/>
    </xf>
    <xf numFmtId="0" fontId="2" fillId="0" borderId="0" xfId="0" applyFont="1" applyBorder="1" applyAlignment="1">
      <alignment wrapText="1"/>
    </xf>
    <xf numFmtId="3" fontId="2" fillId="0" borderId="0" xfId="0" applyNumberFormat="1" applyFont="1" applyBorder="1" applyAlignment="1">
      <alignment wrapText="1"/>
    </xf>
    <xf numFmtId="0" fontId="4" fillId="0" borderId="0" xfId="0" applyFont="1" applyBorder="1" applyAlignment="1">
      <alignment wrapText="1"/>
    </xf>
    <xf numFmtId="0" fontId="4" fillId="0" borderId="0" xfId="0" applyFont="1" applyBorder="1" applyAlignment="1">
      <alignment horizontal="center" wrapText="1"/>
    </xf>
    <xf numFmtId="0" fontId="5" fillId="0" borderId="0" xfId="0" applyFont="1" applyBorder="1" applyAlignment="1">
      <alignment wrapText="1"/>
    </xf>
    <xf numFmtId="0" fontId="8" fillId="0" borderId="10" xfId="0" applyFont="1" applyBorder="1" applyAlignment="1">
      <alignment wrapText="1"/>
    </xf>
    <xf numFmtId="0" fontId="11" fillId="0" borderId="11" xfId="0" applyFont="1" applyBorder="1" applyAlignment="1">
      <alignment wrapText="1"/>
    </xf>
    <xf numFmtId="3" fontId="11" fillId="0" borderId="0" xfId="0" applyNumberFormat="1" applyFont="1" applyBorder="1" applyAlignment="1">
      <alignment wrapText="1"/>
    </xf>
    <xf numFmtId="3" fontId="11" fillId="0" borderId="12" xfId="0" applyNumberFormat="1" applyFont="1" applyBorder="1" applyAlignment="1">
      <alignment wrapText="1"/>
    </xf>
    <xf numFmtId="0" fontId="8" fillId="0" borderId="13" xfId="0" applyFont="1" applyBorder="1" applyAlignment="1">
      <alignment wrapText="1"/>
    </xf>
    <xf numFmtId="3" fontId="9" fillId="0" borderId="10" xfId="0" applyNumberFormat="1" applyFont="1" applyBorder="1" applyAlignment="1">
      <alignment/>
    </xf>
    <xf numFmtId="3" fontId="8" fillId="0" borderId="14" xfId="0" applyNumberFormat="1" applyFont="1" applyBorder="1" applyAlignment="1">
      <alignment wrapText="1"/>
    </xf>
    <xf numFmtId="3" fontId="8" fillId="0" borderId="12" xfId="0" applyNumberFormat="1" applyFont="1" applyBorder="1" applyAlignment="1">
      <alignment wrapText="1"/>
    </xf>
    <xf numFmtId="3" fontId="8" fillId="0" borderId="14" xfId="0" applyNumberFormat="1" applyFont="1" applyFill="1" applyBorder="1" applyAlignment="1">
      <alignment wrapText="1"/>
    </xf>
    <xf numFmtId="3" fontId="8" fillId="0" borderId="0" xfId="0" applyNumberFormat="1" applyFont="1" applyBorder="1" applyAlignment="1">
      <alignment wrapText="1"/>
    </xf>
    <xf numFmtId="3" fontId="8" fillId="0" borderId="12" xfId="0" applyNumberFormat="1" applyFont="1" applyBorder="1" applyAlignment="1" quotePrefix="1">
      <alignment/>
    </xf>
    <xf numFmtId="3" fontId="8" fillId="0" borderId="12" xfId="0" applyNumberFormat="1" applyFont="1" applyFill="1" applyBorder="1" applyAlignment="1">
      <alignment/>
    </xf>
    <xf numFmtId="3" fontId="8" fillId="0" borderId="0" xfId="0" applyNumberFormat="1" applyFont="1" applyBorder="1" applyAlignment="1">
      <alignment/>
    </xf>
    <xf numFmtId="3" fontId="8" fillId="0" borderId="12" xfId="0" applyNumberFormat="1" applyFont="1" applyBorder="1" applyAlignment="1">
      <alignment/>
    </xf>
    <xf numFmtId="0" fontId="11" fillId="0" borderId="0" xfId="0" applyFont="1" applyBorder="1" applyAlignment="1">
      <alignment wrapText="1"/>
    </xf>
    <xf numFmtId="0" fontId="11" fillId="0" borderId="12" xfId="0" applyFont="1" applyBorder="1" applyAlignment="1">
      <alignment wrapText="1"/>
    </xf>
    <xf numFmtId="3" fontId="10" fillId="0" borderId="0" xfId="0" applyNumberFormat="1" applyFont="1" applyBorder="1" applyAlignment="1">
      <alignment wrapText="1"/>
    </xf>
    <xf numFmtId="3" fontId="8" fillId="0" borderId="12" xfId="0" applyNumberFormat="1" applyFont="1" applyBorder="1" applyAlignment="1">
      <alignment horizontal="left" wrapText="1"/>
    </xf>
    <xf numFmtId="0" fontId="8" fillId="0" borderId="12" xfId="0" applyFont="1" applyBorder="1" applyAlignment="1">
      <alignment horizontal="left" wrapText="1"/>
    </xf>
    <xf numFmtId="0" fontId="8" fillId="0" borderId="12" xfId="0" applyFont="1" applyBorder="1" applyAlignment="1" quotePrefix="1">
      <alignment horizontal="left" wrapText="1"/>
    </xf>
    <xf numFmtId="0" fontId="8" fillId="0" borderId="12" xfId="0" applyFont="1" applyBorder="1" applyAlignment="1">
      <alignment wrapText="1"/>
    </xf>
    <xf numFmtId="3" fontId="8" fillId="0" borderId="15" xfId="0" applyNumberFormat="1" applyFont="1" applyBorder="1" applyAlignment="1">
      <alignment wrapText="1"/>
    </xf>
    <xf numFmtId="0" fontId="8" fillId="0" borderId="14" xfId="0" applyFont="1" applyBorder="1" applyAlignment="1">
      <alignment wrapText="1"/>
    </xf>
    <xf numFmtId="3" fontId="11" fillId="0" borderId="14" xfId="0" applyNumberFormat="1" applyFont="1" applyBorder="1" applyAlignment="1">
      <alignment wrapText="1"/>
    </xf>
    <xf numFmtId="3" fontId="11" fillId="0" borderId="11" xfId="0" applyNumberFormat="1" applyFont="1" applyBorder="1" applyAlignment="1">
      <alignment wrapText="1"/>
    </xf>
    <xf numFmtId="0" fontId="8" fillId="0" borderId="0" xfId="0" applyFont="1" applyBorder="1" applyAlignment="1">
      <alignment wrapText="1"/>
    </xf>
    <xf numFmtId="3" fontId="9" fillId="0" borderId="0" xfId="0" applyNumberFormat="1" applyFont="1" applyBorder="1" applyAlignment="1">
      <alignment horizontal="left" wrapText="1"/>
    </xf>
    <xf numFmtId="0" fontId="10" fillId="0" borderId="0" xfId="0" applyFont="1" applyBorder="1" applyAlignment="1">
      <alignment wrapText="1"/>
    </xf>
    <xf numFmtId="3" fontId="8" fillId="0" borderId="12" xfId="0" applyNumberFormat="1" applyFont="1" applyBorder="1" applyAlignment="1" quotePrefix="1">
      <alignment horizontal="left" wrapText="1"/>
    </xf>
    <xf numFmtId="3" fontId="8" fillId="0" borderId="14" xfId="0" applyNumberFormat="1" applyFont="1" applyBorder="1" applyAlignment="1" quotePrefix="1">
      <alignment horizontal="left" wrapText="1"/>
    </xf>
    <xf numFmtId="3" fontId="8" fillId="0" borderId="14" xfId="0" applyNumberFormat="1" applyFont="1" applyBorder="1" applyAlignment="1">
      <alignment horizontal="left"/>
    </xf>
    <xf numFmtId="0" fontId="8" fillId="0" borderId="14" xfId="0" applyFont="1" applyBorder="1" applyAlignment="1">
      <alignment/>
    </xf>
    <xf numFmtId="3" fontId="11" fillId="0" borderId="12" xfId="0" applyNumberFormat="1" applyFont="1" applyBorder="1" applyAlignment="1" quotePrefix="1">
      <alignment horizontal="left" wrapText="1"/>
    </xf>
    <xf numFmtId="3" fontId="11" fillId="0" borderId="15" xfId="0" applyNumberFormat="1" applyFont="1" applyBorder="1" applyAlignment="1" quotePrefix="1">
      <alignment horizontal="left" wrapText="1"/>
    </xf>
    <xf numFmtId="3" fontId="8" fillId="0" borderId="16" xfId="0" applyNumberFormat="1" applyFont="1" applyBorder="1" applyAlignment="1" quotePrefix="1">
      <alignment horizontal="left" wrapText="1"/>
    </xf>
    <xf numFmtId="3" fontId="11" fillId="0" borderId="16" xfId="0" applyNumberFormat="1" applyFont="1" applyBorder="1" applyAlignment="1">
      <alignment wrapText="1"/>
    </xf>
    <xf numFmtId="0" fontId="13"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14" xfId="0" applyFont="1" applyFill="1" applyBorder="1" applyAlignment="1">
      <alignment vertical="center" wrapText="1"/>
    </xf>
    <xf numFmtId="0" fontId="13" fillId="0" borderId="14" xfId="0" applyFont="1" applyFill="1" applyBorder="1" applyAlignment="1">
      <alignment vertical="center" wrapText="1"/>
    </xf>
    <xf numFmtId="0" fontId="14" fillId="0" borderId="14" xfId="0" applyFont="1" applyFill="1" applyBorder="1" applyAlignment="1">
      <alignment vertical="center" wrapText="1"/>
    </xf>
    <xf numFmtId="3" fontId="13" fillId="0" borderId="14" xfId="0" applyNumberFormat="1" applyFont="1" applyBorder="1" applyAlignment="1">
      <alignment/>
    </xf>
    <xf numFmtId="3" fontId="8" fillId="0" borderId="14" xfId="0" applyNumberFormat="1" applyFont="1" applyBorder="1" applyAlignment="1" quotePrefix="1">
      <alignment horizontal="left"/>
    </xf>
    <xf numFmtId="3" fontId="8" fillId="0" borderId="14" xfId="0" applyNumberFormat="1" applyFont="1" applyBorder="1" applyAlignment="1">
      <alignment/>
    </xf>
    <xf numFmtId="0" fontId="8" fillId="0" borderId="12" xfId="0" applyFont="1" applyBorder="1" applyAlignment="1">
      <alignment/>
    </xf>
    <xf numFmtId="0" fontId="11" fillId="0" borderId="14" xfId="0" applyFont="1" applyBorder="1" applyAlignment="1">
      <alignment wrapText="1"/>
    </xf>
    <xf numFmtId="3" fontId="11" fillId="0" borderId="12" xfId="0" applyNumberFormat="1" applyFont="1" applyBorder="1" applyAlignment="1">
      <alignment/>
    </xf>
    <xf numFmtId="3" fontId="8" fillId="0" borderId="12" xfId="0" applyNumberFormat="1" applyFont="1" applyBorder="1" applyAlignment="1">
      <alignment horizontal="left"/>
    </xf>
    <xf numFmtId="3" fontId="8" fillId="0" borderId="14" xfId="0" applyNumberFormat="1" applyFont="1" applyFill="1" applyBorder="1" applyAlignment="1" quotePrefix="1">
      <alignment/>
    </xf>
    <xf numFmtId="3" fontId="8" fillId="0" borderId="14" xfId="0" applyNumberFormat="1" applyFont="1" applyBorder="1" applyAlignment="1" quotePrefix="1">
      <alignment/>
    </xf>
    <xf numFmtId="0" fontId="9" fillId="0" borderId="12" xfId="0" applyFont="1" applyBorder="1" applyAlignment="1" quotePrefix="1">
      <alignment horizontal="left" wrapText="1"/>
    </xf>
    <xf numFmtId="0" fontId="8" fillId="0" borderId="12" xfId="0" applyFont="1" applyBorder="1" applyAlignment="1">
      <alignment horizontal="right" wrapText="1"/>
    </xf>
    <xf numFmtId="3" fontId="8" fillId="0" borderId="14" xfId="0" applyNumberFormat="1" applyFont="1" applyBorder="1" applyAlignment="1" quotePrefix="1">
      <alignment wrapText="1"/>
    </xf>
    <xf numFmtId="3" fontId="8" fillId="0" borderId="12" xfId="0" applyNumberFormat="1" applyFont="1" applyFill="1" applyBorder="1" applyAlignment="1" quotePrefix="1">
      <alignment horizontal="left" wrapText="1"/>
    </xf>
    <xf numFmtId="3" fontId="8" fillId="0" borderId="12" xfId="0" applyNumberFormat="1" applyFont="1" applyBorder="1" applyAlignment="1" quotePrefix="1">
      <alignment horizontal="left"/>
    </xf>
    <xf numFmtId="3" fontId="11" fillId="0" borderId="14" xfId="0" applyNumberFormat="1" applyFont="1" applyBorder="1" applyAlignment="1">
      <alignment/>
    </xf>
    <xf numFmtId="0" fontId="11" fillId="0" borderId="12" xfId="0" applyFont="1" applyBorder="1" applyAlignment="1">
      <alignment horizontal="left"/>
    </xf>
    <xf numFmtId="0" fontId="8" fillId="0" borderId="12" xfId="0" applyFont="1" applyBorder="1" applyAlignment="1">
      <alignment horizontal="right"/>
    </xf>
    <xf numFmtId="0" fontId="9" fillId="0" borderId="12" xfId="0" applyFont="1" applyBorder="1" applyAlignment="1">
      <alignment/>
    </xf>
    <xf numFmtId="3" fontId="9" fillId="0" borderId="12" xfId="0" applyNumberFormat="1" applyFont="1" applyBorder="1" applyAlignment="1">
      <alignment horizontal="left"/>
    </xf>
    <xf numFmtId="9" fontId="8" fillId="0" borderId="14" xfId="61" applyFont="1" applyBorder="1" applyAlignment="1">
      <alignment horizontal="left" wrapText="1"/>
    </xf>
    <xf numFmtId="0" fontId="9" fillId="0" borderId="12" xfId="0" applyFont="1" applyBorder="1" applyAlignment="1">
      <alignment horizontal="right"/>
    </xf>
    <xf numFmtId="3" fontId="8" fillId="0" borderId="15" xfId="0" applyNumberFormat="1" applyFont="1" applyBorder="1" applyAlignment="1" quotePrefix="1">
      <alignment horizontal="left" wrapText="1"/>
    </xf>
    <xf numFmtId="3" fontId="8" fillId="0" borderId="14" xfId="0" applyNumberFormat="1" applyFont="1" applyFill="1" applyBorder="1" applyAlignment="1">
      <alignment/>
    </xf>
    <xf numFmtId="0" fontId="15" fillId="0" borderId="17" xfId="0" applyFont="1" applyBorder="1" applyAlignment="1">
      <alignment horizontal="left"/>
    </xf>
    <xf numFmtId="3" fontId="8" fillId="0" borderId="12" xfId="0" applyNumberFormat="1" applyFont="1" applyFill="1" applyBorder="1" applyAlignment="1" quotePrefix="1">
      <alignment horizontal="left"/>
    </xf>
    <xf numFmtId="3" fontId="8" fillId="0" borderId="12" xfId="0" applyNumberFormat="1" applyFont="1" applyFill="1" applyBorder="1" applyAlignment="1">
      <alignment horizontal="left"/>
    </xf>
    <xf numFmtId="0" fontId="8" fillId="0" borderId="15" xfId="59" applyFont="1" applyBorder="1" applyAlignment="1">
      <alignment horizontal="left" wrapText="1"/>
      <protection/>
    </xf>
    <xf numFmtId="3" fontId="8" fillId="0" borderId="14" xfId="0" applyNumberFormat="1" applyFont="1" applyFill="1" applyBorder="1" applyAlignment="1" quotePrefix="1">
      <alignment wrapText="1"/>
    </xf>
    <xf numFmtId="3" fontId="8" fillId="0" borderId="14" xfId="0" applyNumberFormat="1" applyFont="1" applyFill="1" applyBorder="1" applyAlignment="1">
      <alignment horizontal="left"/>
    </xf>
    <xf numFmtId="0" fontId="13" fillId="0" borderId="12" xfId="0" applyFont="1" applyBorder="1" applyAlignment="1">
      <alignment horizontal="right" wrapText="1"/>
    </xf>
    <xf numFmtId="3" fontId="16" fillId="0" borderId="12" xfId="0" applyNumberFormat="1" applyFont="1" applyBorder="1" applyAlignment="1" quotePrefix="1">
      <alignment/>
    </xf>
    <xf numFmtId="3" fontId="9" fillId="33" borderId="12" xfId="0" applyNumberFormat="1" applyFont="1" applyFill="1" applyBorder="1" applyAlignment="1">
      <alignment/>
    </xf>
    <xf numFmtId="0" fontId="8" fillId="0" borderId="12" xfId="0" applyFont="1" applyBorder="1" applyAlignment="1" quotePrefix="1">
      <alignment/>
    </xf>
    <xf numFmtId="0" fontId="8" fillId="0" borderId="15" xfId="0" applyFont="1" applyBorder="1" applyAlignment="1">
      <alignment wrapText="1"/>
    </xf>
    <xf numFmtId="3" fontId="13" fillId="0" borderId="14" xfId="0" applyNumberFormat="1" applyFont="1" applyBorder="1" applyAlignment="1">
      <alignment wrapText="1"/>
    </xf>
    <xf numFmtId="0" fontId="9" fillId="34" borderId="12" xfId="0" applyFont="1" applyFill="1" applyBorder="1" applyAlignment="1">
      <alignment horizontal="left"/>
    </xf>
    <xf numFmtId="3" fontId="8" fillId="0" borderId="12" xfId="0" applyNumberFormat="1" applyFont="1" applyBorder="1" applyAlignment="1">
      <alignment horizontal="right"/>
    </xf>
    <xf numFmtId="3" fontId="8" fillId="0" borderId="12" xfId="0" applyNumberFormat="1" applyFont="1" applyFill="1" applyBorder="1" applyAlignment="1" quotePrefix="1">
      <alignment horizontal="right" wrapText="1"/>
    </xf>
    <xf numFmtId="0" fontId="2" fillId="0" borderId="10" xfId="0" applyFont="1" applyBorder="1" applyAlignment="1">
      <alignment wrapText="1"/>
    </xf>
    <xf numFmtId="3" fontId="8" fillId="0" borderId="10" xfId="0" applyNumberFormat="1" applyFont="1" applyFill="1" applyBorder="1" applyAlignment="1">
      <alignment wrapText="1"/>
    </xf>
    <xf numFmtId="0" fontId="11" fillId="0" borderId="14" xfId="0" applyFont="1" applyFill="1" applyBorder="1" applyAlignment="1">
      <alignment vertical="center" wrapText="1"/>
    </xf>
    <xf numFmtId="0" fontId="8" fillId="0" borderId="14" xfId="0" applyFont="1" applyBorder="1" applyAlignment="1" quotePrefix="1">
      <alignment wrapText="1"/>
    </xf>
    <xf numFmtId="0" fontId="2" fillId="0" borderId="18" xfId="0" applyFont="1" applyBorder="1" applyAlignment="1">
      <alignment wrapText="1"/>
    </xf>
    <xf numFmtId="3" fontId="8" fillId="0" borderId="10" xfId="0" applyNumberFormat="1" applyFont="1" applyBorder="1" applyAlignment="1" quotePrefix="1">
      <alignment wrapText="1"/>
    </xf>
    <xf numFmtId="0" fontId="9" fillId="0" borderId="0" xfId="0" applyFont="1" applyFill="1" applyBorder="1" applyAlignment="1">
      <alignment horizontal="left" wrapText="1"/>
    </xf>
    <xf numFmtId="3" fontId="9" fillId="0" borderId="0" xfId="0" applyNumberFormat="1" applyFont="1" applyFill="1" applyBorder="1" applyAlignment="1">
      <alignment wrapText="1"/>
    </xf>
    <xf numFmtId="3" fontId="3" fillId="0" borderId="14" xfId="0" applyNumberFormat="1" applyFont="1" applyBorder="1" applyAlignment="1">
      <alignment horizontal="left" wrapText="1"/>
    </xf>
    <xf numFmtId="3" fontId="0" fillId="0" borderId="0" xfId="0" applyNumberFormat="1" applyFont="1" applyBorder="1" applyAlignment="1">
      <alignment wrapText="1"/>
    </xf>
    <xf numFmtId="3" fontId="3" fillId="0" borderId="12" xfId="0" applyNumberFormat="1" applyFont="1" applyBorder="1" applyAlignment="1">
      <alignment horizontal="right" wrapText="1"/>
    </xf>
    <xf numFmtId="3" fontId="3" fillId="0" borderId="19" xfId="0" applyNumberFormat="1" applyFont="1" applyBorder="1" applyAlignment="1">
      <alignment horizontal="left" wrapText="1"/>
    </xf>
    <xf numFmtId="3" fontId="0" fillId="0" borderId="20" xfId="0" applyNumberFormat="1" applyFont="1" applyBorder="1" applyAlignment="1">
      <alignment wrapText="1"/>
    </xf>
    <xf numFmtId="0" fontId="2" fillId="0" borderId="15" xfId="0" applyFont="1" applyBorder="1" applyAlignment="1">
      <alignment wrapText="1"/>
    </xf>
    <xf numFmtId="0" fontId="3" fillId="35" borderId="10" xfId="0" applyFont="1" applyFill="1" applyBorder="1" applyAlignment="1">
      <alignment horizontal="center" wrapText="1"/>
    </xf>
    <xf numFmtId="0" fontId="8" fillId="0" borderId="16" xfId="0" applyFont="1" applyBorder="1" applyAlignment="1">
      <alignment wrapText="1"/>
    </xf>
    <xf numFmtId="3" fontId="8" fillId="0" borderId="12" xfId="0" applyNumberFormat="1" applyFont="1" applyFill="1" applyBorder="1" applyAlignment="1">
      <alignment horizontal="center" wrapText="1"/>
    </xf>
    <xf numFmtId="3" fontId="8" fillId="0" borderId="14" xfId="0" applyNumberFormat="1" applyFont="1" applyBorder="1" applyAlignment="1">
      <alignment horizontal="left" wrapText="1"/>
    </xf>
    <xf numFmtId="0" fontId="8" fillId="0" borderId="14" xfId="0" applyFont="1" applyBorder="1" applyAlignment="1">
      <alignment horizontal="left" wrapText="1"/>
    </xf>
    <xf numFmtId="0" fontId="8" fillId="0" borderId="14" xfId="0" applyFont="1" applyBorder="1" applyAlignment="1" quotePrefix="1">
      <alignment horizontal="left" wrapText="1"/>
    </xf>
    <xf numFmtId="3" fontId="9" fillId="0" borderId="14" xfId="0" applyNumberFormat="1" applyFont="1" applyBorder="1" applyAlignment="1" quotePrefix="1">
      <alignment wrapText="1"/>
    </xf>
    <xf numFmtId="3" fontId="3" fillId="0" borderId="0" xfId="0" applyNumberFormat="1" applyFont="1" applyBorder="1" applyAlignment="1">
      <alignment horizontal="left" wrapText="1"/>
    </xf>
    <xf numFmtId="0" fontId="8" fillId="33" borderId="12" xfId="0" applyFont="1" applyFill="1" applyBorder="1" applyAlignment="1">
      <alignment horizontal="left"/>
    </xf>
    <xf numFmtId="3" fontId="3" fillId="0" borderId="21" xfId="0" applyNumberFormat="1" applyFont="1" applyBorder="1" applyAlignment="1">
      <alignment horizontal="center" wrapText="1"/>
    </xf>
    <xf numFmtId="3" fontId="3" fillId="0" borderId="14" xfId="0" applyNumberFormat="1" applyFont="1" applyBorder="1" applyAlignment="1">
      <alignment horizontal="center" wrapText="1"/>
    </xf>
    <xf numFmtId="0" fontId="9" fillId="0" borderId="14" xfId="0" applyFont="1" applyBorder="1" applyAlignment="1">
      <alignment/>
    </xf>
    <xf numFmtId="3" fontId="9" fillId="0" borderId="14" xfId="0" applyNumberFormat="1" applyFont="1" applyBorder="1" applyAlignment="1">
      <alignment/>
    </xf>
    <xf numFmtId="3" fontId="9" fillId="0" borderId="14" xfId="0" applyNumberFormat="1" applyFont="1" applyBorder="1" applyAlignment="1" quotePrefix="1">
      <alignment/>
    </xf>
    <xf numFmtId="3" fontId="8" fillId="33" borderId="14" xfId="0" applyNumberFormat="1" applyFont="1" applyFill="1" applyBorder="1" applyAlignment="1" quotePrefix="1">
      <alignment/>
    </xf>
    <xf numFmtId="3" fontId="9" fillId="0" borderId="22" xfId="0" applyNumberFormat="1" applyFont="1" applyBorder="1" applyAlignment="1">
      <alignment/>
    </xf>
    <xf numFmtId="3" fontId="9" fillId="0" borderId="22" xfId="0" applyNumberFormat="1" applyFont="1" applyBorder="1" applyAlignment="1" quotePrefix="1">
      <alignment/>
    </xf>
    <xf numFmtId="3" fontId="9" fillId="0" borderId="23" xfId="0" applyNumberFormat="1" applyFont="1" applyBorder="1" applyAlignment="1">
      <alignment/>
    </xf>
    <xf numFmtId="3" fontId="9" fillId="0" borderId="12" xfId="0" applyNumberFormat="1" applyFont="1" applyBorder="1" applyAlignment="1">
      <alignment/>
    </xf>
    <xf numFmtId="3" fontId="9" fillId="0" borderId="12" xfId="0" applyNumberFormat="1" applyFont="1" applyBorder="1" applyAlignment="1" quotePrefix="1">
      <alignment/>
    </xf>
    <xf numFmtId="0" fontId="8" fillId="0" borderId="14" xfId="0" applyFont="1" applyBorder="1" applyAlignment="1" quotePrefix="1">
      <alignment horizontal="left"/>
    </xf>
    <xf numFmtId="3" fontId="9" fillId="0" borderId="16" xfId="0" applyNumberFormat="1" applyFont="1" applyBorder="1" applyAlignment="1">
      <alignment/>
    </xf>
    <xf numFmtId="0" fontId="9" fillId="0" borderId="16" xfId="0" applyFont="1" applyBorder="1" applyAlignment="1">
      <alignment wrapText="1"/>
    </xf>
    <xf numFmtId="3" fontId="9" fillId="0" borderId="14" xfId="0" applyNumberFormat="1" applyFont="1" applyBorder="1" applyAlignment="1" quotePrefix="1">
      <alignment vertical="justify"/>
    </xf>
    <xf numFmtId="3" fontId="9" fillId="0" borderId="24" xfId="0" applyNumberFormat="1" applyFont="1" applyBorder="1" applyAlignment="1" quotePrefix="1">
      <alignment vertical="justify"/>
    </xf>
    <xf numFmtId="0" fontId="8" fillId="0" borderId="22" xfId="0" applyFont="1" applyBorder="1" applyAlignment="1">
      <alignment/>
    </xf>
    <xf numFmtId="3" fontId="9" fillId="0" borderId="25" xfId="0" applyNumberFormat="1" applyFont="1" applyBorder="1" applyAlignment="1">
      <alignment/>
    </xf>
    <xf numFmtId="3" fontId="8" fillId="33" borderId="14" xfId="0" applyNumberFormat="1" applyFont="1" applyFill="1" applyBorder="1" applyAlignment="1" quotePrefix="1">
      <alignment horizontal="left" wrapText="1"/>
    </xf>
    <xf numFmtId="0" fontId="8" fillId="0" borderId="17" xfId="0" applyFont="1" applyBorder="1" applyAlignment="1">
      <alignment horizontal="left"/>
    </xf>
    <xf numFmtId="0" fontId="8" fillId="33" borderId="17" xfId="0" applyFont="1" applyFill="1" applyBorder="1" applyAlignment="1" quotePrefix="1">
      <alignment horizontal="left"/>
    </xf>
    <xf numFmtId="0" fontId="8" fillId="0" borderId="17" xfId="0" applyFont="1" applyBorder="1" applyAlignment="1" quotePrefix="1">
      <alignment horizontal="left"/>
    </xf>
    <xf numFmtId="0" fontId="8" fillId="0" borderId="12" xfId="0" applyFont="1" applyBorder="1" applyAlignment="1" quotePrefix="1">
      <alignment horizontal="left"/>
    </xf>
    <xf numFmtId="0" fontId="8" fillId="0" borderId="17" xfId="0" applyFont="1" applyBorder="1" applyAlignment="1" quotePrefix="1">
      <alignment horizontal="left" wrapText="1"/>
    </xf>
    <xf numFmtId="0" fontId="11" fillId="0" borderId="12" xfId="0" applyFont="1" applyBorder="1" applyAlignment="1" quotePrefix="1">
      <alignment horizontal="left" vertical="center" wrapText="1"/>
    </xf>
    <xf numFmtId="3" fontId="8" fillId="36" borderId="14" xfId="0" applyNumberFormat="1" applyFont="1" applyFill="1" applyBorder="1" applyAlignment="1">
      <alignment horizontal="left" wrapText="1"/>
    </xf>
    <xf numFmtId="3" fontId="8" fillId="34" borderId="14" xfId="0" applyNumberFormat="1" applyFont="1" applyFill="1" applyBorder="1" applyAlignment="1" quotePrefix="1">
      <alignment wrapText="1"/>
    </xf>
    <xf numFmtId="3" fontId="9" fillId="0" borderId="14" xfId="0" applyNumberFormat="1" applyFont="1" applyBorder="1" applyAlignment="1">
      <alignment horizontal="left" wrapText="1"/>
    </xf>
    <xf numFmtId="0" fontId="3" fillId="35" borderId="26" xfId="0" applyFont="1" applyFill="1" applyBorder="1" applyAlignment="1">
      <alignment horizontal="center" wrapText="1"/>
    </xf>
    <xf numFmtId="3" fontId="3" fillId="0" borderId="27" xfId="0" applyNumberFormat="1" applyFont="1" applyBorder="1" applyAlignment="1">
      <alignment horizontal="right" wrapText="1"/>
    </xf>
    <xf numFmtId="0" fontId="15" fillId="37" borderId="28" xfId="0" applyFont="1" applyFill="1" applyBorder="1" applyAlignment="1">
      <alignment horizontal="center"/>
    </xf>
    <xf numFmtId="0" fontId="15" fillId="34" borderId="11" xfId="0" applyFont="1" applyFill="1" applyBorder="1" applyAlignment="1">
      <alignment horizontal="center" wrapText="1"/>
    </xf>
    <xf numFmtId="0" fontId="10" fillId="34" borderId="11" xfId="0" applyFont="1" applyFill="1" applyBorder="1" applyAlignment="1">
      <alignment horizontal="center" wrapText="1"/>
    </xf>
    <xf numFmtId="3" fontId="15" fillId="34" borderId="10" xfId="0" applyNumberFormat="1" applyFont="1" applyFill="1" applyBorder="1" applyAlignment="1">
      <alignment horizontal="center" wrapText="1"/>
    </xf>
    <xf numFmtId="0" fontId="15" fillId="34" borderId="10" xfId="0" applyFont="1" applyFill="1" applyBorder="1" applyAlignment="1">
      <alignment horizontal="center" wrapText="1"/>
    </xf>
    <xf numFmtId="3" fontId="10" fillId="34" borderId="10" xfId="0" applyNumberFormat="1" applyFont="1" applyFill="1" applyBorder="1" applyAlignment="1">
      <alignment wrapText="1"/>
    </xf>
    <xf numFmtId="3" fontId="15" fillId="34" borderId="11" xfId="0" applyNumberFormat="1" applyFont="1" applyFill="1" applyBorder="1" applyAlignment="1">
      <alignment horizontal="center" wrapText="1"/>
    </xf>
    <xf numFmtId="3" fontId="15" fillId="34" borderId="16" xfId="0" applyNumberFormat="1" applyFont="1" applyFill="1" applyBorder="1" applyAlignment="1">
      <alignment horizontal="center" wrapText="1"/>
    </xf>
    <xf numFmtId="3" fontId="10" fillId="34" borderId="22" xfId="0" applyNumberFormat="1" applyFont="1" applyFill="1" applyBorder="1" applyAlignment="1">
      <alignment wrapText="1"/>
    </xf>
    <xf numFmtId="3" fontId="15" fillId="34" borderId="10" xfId="0" applyNumberFormat="1" applyFont="1" applyFill="1" applyBorder="1" applyAlignment="1">
      <alignment horizontal="center"/>
    </xf>
    <xf numFmtId="3" fontId="15" fillId="34" borderId="10" xfId="0" applyNumberFormat="1" applyFont="1" applyFill="1" applyBorder="1" applyAlignment="1">
      <alignment/>
    </xf>
    <xf numFmtId="3" fontId="15" fillId="34" borderId="10" xfId="0" applyNumberFormat="1" applyFont="1" applyFill="1" applyBorder="1" applyAlignment="1">
      <alignment/>
    </xf>
    <xf numFmtId="3" fontId="15" fillId="34" borderId="16" xfId="0" applyNumberFormat="1" applyFont="1" applyFill="1" applyBorder="1" applyAlignment="1">
      <alignment wrapText="1"/>
    </xf>
    <xf numFmtId="0" fontId="8" fillId="0" borderId="14" xfId="0" applyFont="1" applyFill="1" applyBorder="1" applyAlignment="1">
      <alignment wrapText="1"/>
    </xf>
    <xf numFmtId="3" fontId="9" fillId="0" borderId="11" xfId="0" applyNumberFormat="1" applyFont="1" applyBorder="1" applyAlignment="1">
      <alignment wrapText="1"/>
    </xf>
    <xf numFmtId="0" fontId="3" fillId="35" borderId="15" xfId="0" applyFont="1" applyFill="1" applyBorder="1" applyAlignment="1">
      <alignment horizontal="center" wrapText="1"/>
    </xf>
    <xf numFmtId="3" fontId="8" fillId="0" borderId="10" xfId="0" applyNumberFormat="1" applyFont="1" applyBorder="1" applyAlignment="1">
      <alignment wrapText="1"/>
    </xf>
    <xf numFmtId="0" fontId="8" fillId="38" borderId="17" xfId="0" applyFont="1" applyFill="1" applyBorder="1" applyAlignment="1" quotePrefix="1">
      <alignment horizontal="left"/>
    </xf>
    <xf numFmtId="0" fontId="8" fillId="38" borderId="17" xfId="0" applyFont="1" applyFill="1" applyBorder="1" applyAlignment="1" quotePrefix="1">
      <alignment horizontal="left" wrapText="1"/>
    </xf>
    <xf numFmtId="3" fontId="8" fillId="38" borderId="14" xfId="0" applyNumberFormat="1" applyFont="1" applyFill="1" applyBorder="1" applyAlignment="1">
      <alignment wrapText="1"/>
    </xf>
    <xf numFmtId="3" fontId="8" fillId="38" borderId="14" xfId="0" applyNumberFormat="1" applyFont="1" applyFill="1" applyBorder="1" applyAlignment="1" quotePrefix="1">
      <alignment wrapText="1"/>
    </xf>
    <xf numFmtId="0" fontId="10" fillId="34" borderId="10" xfId="0" applyFont="1" applyFill="1" applyBorder="1" applyAlignment="1">
      <alignment horizontal="center" wrapText="1"/>
    </xf>
    <xf numFmtId="3" fontId="8" fillId="38" borderId="14" xfId="0" applyNumberFormat="1" applyFont="1" applyFill="1" applyBorder="1" applyAlignment="1" quotePrefix="1">
      <alignment horizontal="left" wrapText="1"/>
    </xf>
    <xf numFmtId="3" fontId="8" fillId="38" borderId="14" xfId="0" applyNumberFormat="1" applyFont="1" applyFill="1" applyBorder="1" applyAlignment="1">
      <alignment horizontal="left"/>
    </xf>
    <xf numFmtId="0" fontId="8" fillId="38" borderId="14" xfId="0" applyFont="1" applyFill="1" applyBorder="1" applyAlignment="1">
      <alignment/>
    </xf>
    <xf numFmtId="3" fontId="20" fillId="0" borderId="14" xfId="0" applyNumberFormat="1" applyFont="1" applyBorder="1" applyAlignment="1">
      <alignment horizontal="left"/>
    </xf>
    <xf numFmtId="3" fontId="8" fillId="38" borderId="12" xfId="0" applyNumberFormat="1" applyFont="1" applyFill="1" applyBorder="1" applyAlignment="1" quotePrefix="1">
      <alignment horizontal="left" wrapText="1"/>
    </xf>
    <xf numFmtId="3" fontId="8" fillId="38" borderId="12" xfId="0" applyNumberFormat="1" applyFont="1" applyFill="1" applyBorder="1" applyAlignment="1" quotePrefix="1">
      <alignment horizontal="left"/>
    </xf>
    <xf numFmtId="3" fontId="8" fillId="38" borderId="14" xfId="0" applyNumberFormat="1" applyFont="1" applyFill="1" applyBorder="1" applyAlignment="1">
      <alignment/>
    </xf>
    <xf numFmtId="0" fontId="2" fillId="38" borderId="0" xfId="0" applyFont="1" applyFill="1" applyBorder="1" applyAlignment="1">
      <alignment wrapText="1"/>
    </xf>
    <xf numFmtId="3" fontId="10" fillId="0" borderId="11" xfId="0" applyNumberFormat="1" applyFont="1" applyFill="1" applyBorder="1" applyAlignment="1">
      <alignment/>
    </xf>
    <xf numFmtId="188" fontId="8" fillId="0" borderId="12" xfId="0" applyNumberFormat="1" applyFont="1" applyBorder="1" applyAlignment="1">
      <alignment horizontal="center" wrapText="1"/>
    </xf>
    <xf numFmtId="3" fontId="8" fillId="0" borderId="16" xfId="0" applyNumberFormat="1" applyFont="1" applyBorder="1" applyAlignment="1">
      <alignment/>
    </xf>
    <xf numFmtId="3" fontId="9" fillId="0" borderId="19" xfId="0" applyNumberFormat="1" applyFont="1" applyBorder="1" applyAlignment="1" quotePrefix="1">
      <alignment/>
    </xf>
    <xf numFmtId="0" fontId="67" fillId="39" borderId="29" xfId="0" applyFont="1" applyFill="1" applyBorder="1" applyAlignment="1" quotePrefix="1">
      <alignment horizontal="left"/>
    </xf>
    <xf numFmtId="0" fontId="67" fillId="39" borderId="30" xfId="0" applyFont="1" applyFill="1" applyBorder="1" applyAlignment="1">
      <alignment horizontal="left"/>
    </xf>
    <xf numFmtId="0" fontId="67" fillId="39" borderId="31" xfId="0" applyFont="1" applyFill="1" applyBorder="1" applyAlignment="1">
      <alignment horizontal="left"/>
    </xf>
    <xf numFmtId="0" fontId="67" fillId="39" borderId="32" xfId="0" applyFont="1" applyFill="1" applyBorder="1" applyAlignment="1">
      <alignment horizontal="left"/>
    </xf>
    <xf numFmtId="0" fontId="9" fillId="0" borderId="22" xfId="0" applyFont="1" applyBorder="1" applyAlignment="1">
      <alignment wrapText="1"/>
    </xf>
    <xf numFmtId="0" fontId="8" fillId="0" borderId="11" xfId="0" applyFont="1" applyBorder="1" applyAlignment="1">
      <alignment horizontal="left" wrapText="1"/>
    </xf>
    <xf numFmtId="0" fontId="8" fillId="0" borderId="10" xfId="0" applyFont="1" applyBorder="1" applyAlignment="1">
      <alignment horizontal="left" wrapText="1"/>
    </xf>
    <xf numFmtId="0" fontId="67" fillId="39" borderId="16" xfId="0" applyFont="1" applyFill="1" applyBorder="1" applyAlignment="1">
      <alignment horizontal="center" wrapText="1"/>
    </xf>
    <xf numFmtId="3" fontId="67" fillId="39" borderId="16" xfId="0" applyNumberFormat="1" applyFont="1" applyFill="1" applyBorder="1" applyAlignment="1">
      <alignment horizontal="center" wrapText="1"/>
    </xf>
    <xf numFmtId="0" fontId="67" fillId="39" borderId="15" xfId="0" applyFont="1" applyFill="1" applyBorder="1" applyAlignment="1">
      <alignment horizontal="center" wrapText="1"/>
    </xf>
    <xf numFmtId="3" fontId="67" fillId="39" borderId="15" xfId="0" applyNumberFormat="1" applyFont="1" applyFill="1" applyBorder="1" applyAlignment="1">
      <alignment horizontal="center" wrapText="1"/>
    </xf>
    <xf numFmtId="0" fontId="8" fillId="0" borderId="14" xfId="0" applyFont="1" applyFill="1" applyBorder="1" applyAlignment="1">
      <alignment/>
    </xf>
    <xf numFmtId="188" fontId="9" fillId="0" borderId="33" xfId="0" applyNumberFormat="1" applyFont="1" applyBorder="1" applyAlignment="1">
      <alignment/>
    </xf>
    <xf numFmtId="3" fontId="8" fillId="0" borderId="34" xfId="0" applyNumberFormat="1" applyFont="1" applyBorder="1" applyAlignment="1">
      <alignment/>
    </xf>
    <xf numFmtId="3" fontId="8" fillId="0" borderId="22" xfId="0" applyNumberFormat="1" applyFont="1" applyBorder="1" applyAlignment="1">
      <alignment/>
    </xf>
    <xf numFmtId="3" fontId="8" fillId="0" borderId="25" xfId="0" applyNumberFormat="1" applyFont="1" applyBorder="1" applyAlignment="1">
      <alignment/>
    </xf>
    <xf numFmtId="3" fontId="9" fillId="0" borderId="14" xfId="0" applyNumberFormat="1" applyFont="1" applyBorder="1" applyAlignment="1">
      <alignment horizontal="center"/>
    </xf>
    <xf numFmtId="3" fontId="8" fillId="0" borderId="21" xfId="0" applyNumberFormat="1" applyFont="1" applyBorder="1" applyAlignment="1">
      <alignment/>
    </xf>
    <xf numFmtId="3" fontId="9" fillId="0" borderId="19" xfId="0" applyNumberFormat="1" applyFont="1" applyBorder="1" applyAlignment="1">
      <alignment/>
    </xf>
    <xf numFmtId="0" fontId="68" fillId="39" borderId="35" xfId="0" applyFont="1" applyFill="1" applyBorder="1" applyAlignment="1" quotePrefix="1">
      <alignment horizontal="left"/>
    </xf>
    <xf numFmtId="189" fontId="8" fillId="0" borderId="22" xfId="0" applyNumberFormat="1" applyFont="1" applyBorder="1" applyAlignment="1">
      <alignment/>
    </xf>
    <xf numFmtId="0" fontId="8" fillId="0" borderId="19" xfId="0" applyFont="1" applyBorder="1" applyAlignment="1">
      <alignment/>
    </xf>
    <xf numFmtId="0" fontId="2" fillId="0" borderId="35" xfId="0" applyFont="1" applyBorder="1" applyAlignment="1">
      <alignment wrapText="1"/>
    </xf>
    <xf numFmtId="3" fontId="8" fillId="0" borderId="36" xfId="0" applyNumberFormat="1" applyFont="1" applyBorder="1" applyAlignment="1" quotePrefix="1">
      <alignment vertical="justify"/>
    </xf>
    <xf numFmtId="3" fontId="9" fillId="0" borderId="37" xfId="0" applyNumberFormat="1" applyFont="1" applyBorder="1" applyAlignment="1" quotePrefix="1">
      <alignment vertical="justify"/>
    </xf>
    <xf numFmtId="0" fontId="68" fillId="39" borderId="38" xfId="0" applyFont="1" applyFill="1" applyBorder="1" applyAlignment="1">
      <alignment horizontal="left"/>
    </xf>
    <xf numFmtId="189" fontId="9" fillId="0" borderId="14" xfId="0" applyNumberFormat="1" applyFont="1" applyBorder="1" applyAlignment="1">
      <alignment/>
    </xf>
    <xf numFmtId="3" fontId="9" fillId="0" borderId="33" xfId="0" applyNumberFormat="1" applyFont="1" applyBorder="1" applyAlignment="1">
      <alignment/>
    </xf>
    <xf numFmtId="0" fontId="68" fillId="39" borderId="39" xfId="0" applyFont="1" applyFill="1" applyBorder="1" applyAlignment="1">
      <alignment horizontal="left"/>
    </xf>
    <xf numFmtId="3" fontId="9" fillId="0" borderId="21" xfId="0" applyNumberFormat="1" applyFont="1" applyBorder="1" applyAlignment="1">
      <alignment/>
    </xf>
    <xf numFmtId="188" fontId="9" fillId="0" borderId="40" xfId="0" applyNumberFormat="1" applyFont="1" applyBorder="1" applyAlignment="1">
      <alignment/>
    </xf>
    <xf numFmtId="3" fontId="9" fillId="0" borderId="40" xfId="0" applyNumberFormat="1" applyFont="1" applyBorder="1" applyAlignment="1">
      <alignment/>
    </xf>
    <xf numFmtId="3" fontId="9" fillId="0" borderId="41" xfId="0" applyNumberFormat="1" applyFont="1" applyBorder="1" applyAlignment="1">
      <alignment/>
    </xf>
    <xf numFmtId="0" fontId="68" fillId="39" borderId="42" xfId="0" applyFont="1" applyFill="1" applyBorder="1" applyAlignment="1">
      <alignment horizontal="left"/>
    </xf>
    <xf numFmtId="188" fontId="9" fillId="0" borderId="14" xfId="0" applyNumberFormat="1" applyFont="1" applyBorder="1" applyAlignment="1">
      <alignment/>
    </xf>
    <xf numFmtId="0" fontId="9" fillId="37" borderId="43" xfId="0" applyFont="1" applyFill="1" applyBorder="1" applyAlignment="1">
      <alignment horizontal="center"/>
    </xf>
    <xf numFmtId="189" fontId="9" fillId="0" borderId="14" xfId="0" applyNumberFormat="1" applyFont="1" applyBorder="1" applyAlignment="1">
      <alignment horizontal="center"/>
    </xf>
    <xf numFmtId="189" fontId="9" fillId="37" borderId="43" xfId="0" applyNumberFormat="1" applyFont="1" applyFill="1" applyBorder="1" applyAlignment="1">
      <alignment horizontal="center"/>
    </xf>
    <xf numFmtId="189" fontId="8" fillId="0" borderId="21" xfId="0" applyNumberFormat="1" applyFont="1" applyBorder="1" applyAlignment="1">
      <alignment/>
    </xf>
    <xf numFmtId="3" fontId="11" fillId="0" borderId="14" xfId="0" applyNumberFormat="1" applyFont="1" applyBorder="1" applyAlignment="1">
      <alignment horizontal="center" wrapText="1"/>
    </xf>
    <xf numFmtId="0" fontId="2" fillId="0" borderId="22" xfId="0" applyFont="1" applyBorder="1" applyAlignment="1">
      <alignment wrapText="1"/>
    </xf>
    <xf numFmtId="0" fontId="2" fillId="0" borderId="14" xfId="0" applyFont="1" applyBorder="1" applyAlignment="1">
      <alignment wrapText="1"/>
    </xf>
    <xf numFmtId="0" fontId="2" fillId="0" borderId="19"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3" fontId="8" fillId="40" borderId="12" xfId="0" applyNumberFormat="1" applyFont="1" applyFill="1" applyBorder="1" applyAlignment="1">
      <alignment/>
    </xf>
    <xf numFmtId="3" fontId="9" fillId="38" borderId="12" xfId="0" applyNumberFormat="1" applyFont="1" applyFill="1" applyBorder="1" applyAlignment="1">
      <alignment horizontal="center"/>
    </xf>
    <xf numFmtId="3" fontId="9" fillId="34" borderId="12" xfId="0" applyNumberFormat="1" applyFont="1" applyFill="1" applyBorder="1" applyAlignment="1">
      <alignment horizontal="center"/>
    </xf>
    <xf numFmtId="3" fontId="8" fillId="0" borderId="12" xfId="0" applyNumberFormat="1" applyFont="1" applyFill="1" applyBorder="1" applyAlignment="1">
      <alignment wrapText="1"/>
    </xf>
    <xf numFmtId="3" fontId="8" fillId="36" borderId="12" xfId="0" applyNumberFormat="1" applyFont="1" applyFill="1" applyBorder="1" applyAlignment="1">
      <alignment horizontal="right" wrapText="1"/>
    </xf>
    <xf numFmtId="3" fontId="8" fillId="33" borderId="12" xfId="0" applyNumberFormat="1" applyFont="1" applyFill="1" applyBorder="1" applyAlignment="1">
      <alignment wrapText="1"/>
    </xf>
    <xf numFmtId="0" fontId="9" fillId="37" borderId="44" xfId="0" applyFont="1" applyFill="1" applyBorder="1" applyAlignment="1">
      <alignment horizontal="center"/>
    </xf>
    <xf numFmtId="3" fontId="9" fillId="34" borderId="12" xfId="0" applyNumberFormat="1" applyFont="1" applyFill="1" applyBorder="1" applyAlignment="1">
      <alignment horizontal="center" vertical="center"/>
    </xf>
    <xf numFmtId="0" fontId="67" fillId="39" borderId="22" xfId="0" applyFont="1" applyFill="1" applyBorder="1" applyAlignment="1">
      <alignment horizontal="center"/>
    </xf>
    <xf numFmtId="0" fontId="67" fillId="39" borderId="19" xfId="0" applyFont="1" applyFill="1" applyBorder="1" applyAlignment="1">
      <alignment horizontal="center"/>
    </xf>
    <xf numFmtId="3" fontId="8" fillId="33" borderId="14" xfId="0" applyNumberFormat="1" applyFont="1" applyFill="1" applyBorder="1" applyAlignment="1">
      <alignment horizontal="center"/>
    </xf>
    <xf numFmtId="3" fontId="16" fillId="34" borderId="11" xfId="0" applyNumberFormat="1" applyFont="1" applyFill="1" applyBorder="1" applyAlignment="1">
      <alignment/>
    </xf>
    <xf numFmtId="0" fontId="2" fillId="34" borderId="22" xfId="0" applyFont="1" applyFill="1" applyBorder="1" applyAlignment="1">
      <alignment wrapText="1"/>
    </xf>
    <xf numFmtId="0" fontId="2" fillId="34" borderId="19" xfId="0" applyFont="1" applyFill="1" applyBorder="1" applyAlignment="1">
      <alignment wrapText="1"/>
    </xf>
    <xf numFmtId="3" fontId="11" fillId="0" borderId="45" xfId="0" applyNumberFormat="1" applyFont="1" applyBorder="1" applyAlignment="1">
      <alignment wrapText="1"/>
    </xf>
    <xf numFmtId="3" fontId="8" fillId="0" borderId="12" xfId="0" applyNumberFormat="1" applyFont="1" applyBorder="1" applyAlignment="1">
      <alignment horizontal="center"/>
    </xf>
    <xf numFmtId="3" fontId="14" fillId="0" borderId="12" xfId="0" applyNumberFormat="1" applyFont="1" applyBorder="1" applyAlignment="1">
      <alignment/>
    </xf>
    <xf numFmtId="3" fontId="7" fillId="34" borderId="11" xfId="0" applyNumberFormat="1" applyFont="1" applyFill="1" applyBorder="1" applyAlignment="1">
      <alignment/>
    </xf>
    <xf numFmtId="0" fontId="11" fillId="0" borderId="14" xfId="0" applyFont="1" applyBorder="1" applyAlignment="1">
      <alignment horizontal="right" wrapText="1"/>
    </xf>
    <xf numFmtId="0" fontId="8" fillId="0" borderId="0" xfId="0" applyFont="1" applyBorder="1" applyAlignment="1">
      <alignment/>
    </xf>
    <xf numFmtId="0" fontId="7" fillId="0" borderId="0" xfId="0" applyFont="1" applyBorder="1" applyAlignment="1">
      <alignment/>
    </xf>
    <xf numFmtId="0" fontId="11" fillId="0" borderId="19" xfId="0" applyFont="1" applyBorder="1" applyAlignment="1">
      <alignment wrapText="1"/>
    </xf>
    <xf numFmtId="0" fontId="7" fillId="0" borderId="12" xfId="0" applyFont="1" applyBorder="1" applyAlignment="1">
      <alignment/>
    </xf>
    <xf numFmtId="3" fontId="8" fillId="0" borderId="12" xfId="0" applyNumberFormat="1" applyFont="1" applyBorder="1" applyAlignment="1" quotePrefix="1">
      <alignment horizontal="right"/>
    </xf>
    <xf numFmtId="3" fontId="8" fillId="0" borderId="12" xfId="0" applyNumberFormat="1" applyFont="1" applyBorder="1" applyAlignment="1" quotePrefix="1">
      <alignment horizontal="right" wrapText="1"/>
    </xf>
    <xf numFmtId="3" fontId="8" fillId="0" borderId="12" xfId="0" applyNumberFormat="1" applyFont="1" applyFill="1" applyBorder="1" applyAlignment="1">
      <alignment horizontal="right" wrapText="1"/>
    </xf>
    <xf numFmtId="3" fontId="8" fillId="0" borderId="12" xfId="0" applyNumberFormat="1" applyFont="1" applyBorder="1" applyAlignment="1">
      <alignment horizontal="right" wrapText="1"/>
    </xf>
    <xf numFmtId="3" fontId="9" fillId="34" borderId="11" xfId="0" applyNumberFormat="1" applyFont="1" applyFill="1" applyBorder="1" applyAlignment="1">
      <alignment/>
    </xf>
    <xf numFmtId="0" fontId="9" fillId="33" borderId="14" xfId="0" applyFont="1" applyFill="1" applyBorder="1" applyAlignment="1">
      <alignment horizontal="center"/>
    </xf>
    <xf numFmtId="0" fontId="11" fillId="0" borderId="14" xfId="0" applyFont="1" applyBorder="1" applyAlignment="1">
      <alignment/>
    </xf>
    <xf numFmtId="0" fontId="2" fillId="0" borderId="13" xfId="0" applyFont="1" applyBorder="1" applyAlignment="1">
      <alignment wrapText="1"/>
    </xf>
    <xf numFmtId="3" fontId="9" fillId="34" borderId="12" xfId="0" applyNumberFormat="1" applyFont="1" applyFill="1" applyBorder="1" applyAlignment="1">
      <alignment horizontal="right"/>
    </xf>
    <xf numFmtId="3" fontId="9" fillId="0" borderId="16" xfId="0" applyNumberFormat="1" applyFont="1" applyBorder="1" applyAlignment="1">
      <alignment horizontal="left" vertical="center" wrapText="1"/>
    </xf>
    <xf numFmtId="3" fontId="10" fillId="0" borderId="10" xfId="0" applyNumberFormat="1" applyFont="1" applyFill="1" applyBorder="1" applyAlignment="1">
      <alignment/>
    </xf>
    <xf numFmtId="3" fontId="8" fillId="38" borderId="12" xfId="0" applyNumberFormat="1" applyFont="1" applyFill="1" applyBorder="1" applyAlignment="1">
      <alignment horizontal="right"/>
    </xf>
    <xf numFmtId="0" fontId="11" fillId="38" borderId="12" xfId="0" applyFont="1" applyFill="1" applyBorder="1" applyAlignment="1">
      <alignment wrapText="1"/>
    </xf>
    <xf numFmtId="0" fontId="8" fillId="0" borderId="14" xfId="0" applyFont="1" applyBorder="1" applyAlignment="1">
      <alignment horizontal="right" wrapText="1"/>
    </xf>
    <xf numFmtId="3" fontId="14" fillId="0" borderId="14" xfId="0" applyNumberFormat="1" applyFont="1" applyBorder="1" applyAlignment="1">
      <alignment wrapText="1"/>
    </xf>
    <xf numFmtId="3" fontId="10" fillId="0" borderId="11" xfId="0" applyNumberFormat="1" applyFont="1" applyBorder="1" applyAlignment="1">
      <alignment wrapText="1"/>
    </xf>
    <xf numFmtId="0" fontId="13"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vertical="center" wrapText="1"/>
    </xf>
    <xf numFmtId="0" fontId="13" fillId="0" borderId="12" xfId="0" applyFont="1" applyFill="1" applyBorder="1" applyAlignment="1">
      <alignment vertical="center" wrapText="1"/>
    </xf>
    <xf numFmtId="0" fontId="14" fillId="0" borderId="12" xfId="0" applyFont="1" applyFill="1" applyBorder="1" applyAlignment="1">
      <alignment vertical="center" wrapText="1"/>
    </xf>
    <xf numFmtId="3" fontId="13" fillId="0" borderId="12" xfId="0" applyNumberFormat="1" applyFont="1" applyBorder="1" applyAlignment="1">
      <alignment/>
    </xf>
    <xf numFmtId="3" fontId="12" fillId="0" borderId="12" xfId="0" applyNumberFormat="1" applyFont="1" applyBorder="1" applyAlignment="1">
      <alignment/>
    </xf>
    <xf numFmtId="0" fontId="11" fillId="0" borderId="12" xfId="0" applyFont="1" applyFill="1" applyBorder="1" applyAlignment="1">
      <alignment vertical="center" wrapText="1"/>
    </xf>
    <xf numFmtId="3" fontId="10" fillId="34" borderId="11" xfId="0" applyNumberFormat="1" applyFont="1" applyFill="1" applyBorder="1" applyAlignment="1">
      <alignment wrapText="1"/>
    </xf>
    <xf numFmtId="188" fontId="8" fillId="0" borderId="14" xfId="0" applyNumberFormat="1" applyFont="1" applyBorder="1" applyAlignment="1">
      <alignment wrapText="1"/>
    </xf>
    <xf numFmtId="3" fontId="9" fillId="34" borderId="11" xfId="0" applyNumberFormat="1" applyFont="1" applyFill="1" applyBorder="1" applyAlignment="1">
      <alignment wrapText="1"/>
    </xf>
    <xf numFmtId="0" fontId="8" fillId="0" borderId="11" xfId="0" applyFont="1" applyBorder="1" applyAlignment="1">
      <alignment wrapText="1"/>
    </xf>
    <xf numFmtId="3" fontId="11" fillId="34" borderId="11" xfId="0" applyNumberFormat="1" applyFont="1" applyFill="1" applyBorder="1" applyAlignment="1">
      <alignment horizontal="centerContinuous" wrapText="1"/>
    </xf>
    <xf numFmtId="0" fontId="8" fillId="0" borderId="12" xfId="0" applyFont="1" applyBorder="1" applyAlignment="1" quotePrefix="1">
      <alignment horizontal="right" wrapText="1"/>
    </xf>
    <xf numFmtId="3" fontId="8" fillId="0" borderId="12" xfId="0" applyNumberFormat="1" applyFont="1" applyBorder="1" applyAlignment="1" quotePrefix="1">
      <alignment wrapText="1"/>
    </xf>
    <xf numFmtId="0" fontId="2" fillId="0" borderId="46" xfId="0" applyFont="1" applyBorder="1" applyAlignment="1">
      <alignment wrapText="1"/>
    </xf>
    <xf numFmtId="3" fontId="44" fillId="41" borderId="47" xfId="0" applyNumberFormat="1" applyFont="1" applyFill="1" applyBorder="1" applyAlignment="1">
      <alignment horizontal="right" vertical="center" wrapText="1"/>
    </xf>
    <xf numFmtId="189" fontId="8" fillId="33" borderId="12" xfId="0" applyNumberFormat="1" applyFont="1" applyFill="1" applyBorder="1" applyAlignment="1">
      <alignment horizontal="right"/>
    </xf>
    <xf numFmtId="3" fontId="44" fillId="0" borderId="47" xfId="0" applyNumberFormat="1" applyFont="1" applyBorder="1" applyAlignment="1">
      <alignment horizontal="right" vertical="center" wrapText="1"/>
    </xf>
    <xf numFmtId="0" fontId="8" fillId="0" borderId="10" xfId="0" applyFont="1" applyFill="1" applyBorder="1" applyAlignment="1" quotePrefix="1">
      <alignment horizontal="left" vertical="center" wrapText="1"/>
    </xf>
    <xf numFmtId="3" fontId="8" fillId="0" borderId="11" xfId="0" applyNumberFormat="1" applyFont="1" applyFill="1" applyBorder="1" applyAlignment="1">
      <alignment vertical="center" wrapText="1"/>
    </xf>
    <xf numFmtId="3" fontId="8" fillId="0" borderId="10" xfId="0" applyNumberFormat="1" applyFont="1" applyFill="1" applyBorder="1" applyAlignment="1">
      <alignment vertical="center" wrapText="1"/>
    </xf>
    <xf numFmtId="3" fontId="11" fillId="0" borderId="11" xfId="0" applyNumberFormat="1" applyFont="1" applyBorder="1" applyAlignment="1">
      <alignment vertical="center" wrapText="1"/>
    </xf>
    <xf numFmtId="3" fontId="8" fillId="0" borderId="10" xfId="0" applyNumberFormat="1" applyFont="1" applyBorder="1" applyAlignment="1">
      <alignment vertical="center" wrapText="1"/>
    </xf>
    <xf numFmtId="3" fontId="8" fillId="0" borderId="10" xfId="0" applyNumberFormat="1" applyFont="1" applyBorder="1" applyAlignment="1">
      <alignment/>
    </xf>
    <xf numFmtId="3" fontId="8" fillId="0" borderId="10" xfId="0" applyNumberFormat="1" applyFont="1" applyBorder="1" applyAlignment="1">
      <alignment horizontal="left" vertical="center" wrapText="1"/>
    </xf>
    <xf numFmtId="3" fontId="9" fillId="0" borderId="21" xfId="0" applyNumberFormat="1" applyFont="1" applyBorder="1" applyAlignment="1">
      <alignment horizontal="left" vertical="center" wrapText="1"/>
    </xf>
    <xf numFmtId="3" fontId="8" fillId="0" borderId="0" xfId="0" applyNumberFormat="1" applyFont="1" applyBorder="1" applyAlignment="1">
      <alignment vertical="center" wrapText="1"/>
    </xf>
    <xf numFmtId="0" fontId="9" fillId="42" borderId="44" xfId="0" applyFont="1" applyFill="1" applyBorder="1" applyAlignment="1">
      <alignment horizontal="center" vertical="center" wrapText="1"/>
    </xf>
    <xf numFmtId="3" fontId="9" fillId="0" borderId="43" xfId="0" applyNumberFormat="1" applyFont="1" applyBorder="1" applyAlignment="1">
      <alignment horizontal="left" vertical="center" wrapText="1"/>
    </xf>
    <xf numFmtId="3" fontId="8" fillId="0" borderId="44" xfId="0" applyNumberFormat="1" applyFont="1" applyBorder="1" applyAlignment="1">
      <alignment vertical="center" wrapText="1"/>
    </xf>
    <xf numFmtId="188" fontId="44" fillId="0" borderId="21" xfId="0" applyNumberFormat="1" applyFont="1" applyFill="1" applyBorder="1" applyAlignment="1">
      <alignment vertical="center" wrapText="1"/>
    </xf>
    <xf numFmtId="0" fontId="31" fillId="0" borderId="48" xfId="0" applyFont="1" applyBorder="1" applyAlignment="1">
      <alignment horizontal="right" vertical="center" wrapText="1"/>
    </xf>
    <xf numFmtId="3" fontId="31" fillId="0" borderId="49" xfId="0" applyNumberFormat="1" applyFont="1" applyBorder="1" applyAlignment="1">
      <alignment horizontal="center" vertical="center" wrapText="1"/>
    </xf>
    <xf numFmtId="3" fontId="9" fillId="43" borderId="12" xfId="0" applyNumberFormat="1" applyFont="1" applyFill="1" applyBorder="1" applyAlignment="1">
      <alignment horizontal="right" wrapText="1"/>
    </xf>
    <xf numFmtId="3" fontId="9" fillId="38" borderId="12" xfId="0" applyNumberFormat="1" applyFont="1" applyFill="1" applyBorder="1" applyAlignment="1">
      <alignment horizontal="center" wrapText="1"/>
    </xf>
    <xf numFmtId="0" fontId="8" fillId="0" borderId="48" xfId="0" applyFont="1" applyFill="1" applyBorder="1" applyAlignment="1">
      <alignment horizontal="left" vertical="center" wrapText="1"/>
    </xf>
    <xf numFmtId="0" fontId="8" fillId="0" borderId="50" xfId="0" applyFont="1" applyFill="1" applyBorder="1" applyAlignment="1">
      <alignment horizontal="left" vertical="center" wrapText="1"/>
    </xf>
    <xf numFmtId="188" fontId="25" fillId="0" borderId="21" xfId="0" applyNumberFormat="1" applyFont="1" applyFill="1" applyBorder="1" applyAlignment="1">
      <alignment vertical="center" wrapText="1"/>
    </xf>
    <xf numFmtId="0" fontId="8" fillId="38" borderId="14" xfId="0" applyFont="1" applyFill="1" applyBorder="1" applyAlignment="1" quotePrefix="1">
      <alignment horizontal="left" wrapText="1"/>
    </xf>
    <xf numFmtId="3" fontId="9" fillId="43" borderId="10" xfId="0" applyNumberFormat="1" applyFont="1" applyFill="1" applyBorder="1" applyAlignment="1">
      <alignment horizontal="center" wrapText="1"/>
    </xf>
    <xf numFmtId="3" fontId="8" fillId="0" borderId="11" xfId="0" applyNumberFormat="1" applyFont="1" applyBorder="1" applyAlignment="1">
      <alignment wrapText="1"/>
    </xf>
    <xf numFmtId="3" fontId="8" fillId="0" borderId="48" xfId="0" applyNumberFormat="1" applyFont="1" applyBorder="1" applyAlignment="1">
      <alignment horizontal="right" vertical="center" wrapText="1"/>
    </xf>
    <xf numFmtId="3" fontId="8" fillId="0" borderId="44" xfId="0" applyNumberFormat="1" applyFont="1" applyBorder="1" applyAlignment="1">
      <alignment horizontal="right" vertical="center" wrapText="1"/>
    </xf>
    <xf numFmtId="3" fontId="11" fillId="43" borderId="10" xfId="0" applyNumberFormat="1" applyFont="1" applyFill="1" applyBorder="1" applyAlignment="1">
      <alignment horizontal="centerContinuous" wrapText="1"/>
    </xf>
    <xf numFmtId="3" fontId="8" fillId="0" borderId="10" xfId="0" applyNumberFormat="1" applyFont="1" applyBorder="1" applyAlignment="1">
      <alignment horizontal="left" wrapText="1"/>
    </xf>
    <xf numFmtId="9" fontId="8" fillId="0" borderId="14" xfId="0" applyNumberFormat="1" applyFont="1" applyBorder="1" applyAlignment="1">
      <alignment horizontal="center" wrapText="1"/>
    </xf>
    <xf numFmtId="3" fontId="8" fillId="0" borderId="16" xfId="0" applyNumberFormat="1" applyFont="1" applyBorder="1" applyAlignment="1">
      <alignment wrapText="1"/>
    </xf>
    <xf numFmtId="0" fontId="8" fillId="0" borderId="48" xfId="0" applyFont="1" applyBorder="1" applyAlignment="1">
      <alignment horizontal="left" vertical="center" wrapText="1"/>
    </xf>
    <xf numFmtId="0" fontId="9" fillId="44" borderId="48" xfId="0" applyFont="1" applyFill="1" applyBorder="1" applyAlignment="1">
      <alignment horizontal="right" vertical="center" wrapText="1"/>
    </xf>
    <xf numFmtId="0" fontId="8" fillId="44" borderId="48" xfId="0" applyFont="1" applyFill="1" applyBorder="1" applyAlignment="1">
      <alignment horizontal="right" vertical="center" wrapText="1"/>
    </xf>
    <xf numFmtId="0" fontId="9" fillId="43" borderId="10" xfId="0" applyFont="1" applyFill="1" applyBorder="1" applyAlignment="1">
      <alignment horizontal="center" wrapText="1"/>
    </xf>
    <xf numFmtId="0" fontId="8" fillId="0" borderId="10" xfId="0" applyFont="1" applyFill="1" applyBorder="1" applyAlignment="1">
      <alignment horizontal="left" wrapText="1"/>
    </xf>
    <xf numFmtId="3" fontId="8" fillId="0" borderId="13" xfId="0" applyNumberFormat="1" applyFont="1" applyFill="1" applyBorder="1" applyAlignment="1">
      <alignment wrapText="1"/>
    </xf>
    <xf numFmtId="3" fontId="9" fillId="43" borderId="10" xfId="0" applyNumberFormat="1" applyFont="1" applyFill="1" applyBorder="1" applyAlignment="1">
      <alignment horizontal="center"/>
    </xf>
    <xf numFmtId="0" fontId="31" fillId="0" borderId="50" xfId="0" applyFont="1" applyBorder="1" applyAlignment="1">
      <alignment vertical="center" wrapText="1"/>
    </xf>
    <xf numFmtId="3" fontId="45" fillId="0" borderId="50" xfId="0" applyNumberFormat="1" applyFont="1" applyBorder="1" applyAlignment="1">
      <alignment horizontal="right" vertical="center" wrapText="1"/>
    </xf>
    <xf numFmtId="0" fontId="31" fillId="0" borderId="48" xfId="0" applyFont="1" applyBorder="1" applyAlignment="1">
      <alignment vertical="center" wrapText="1"/>
    </xf>
    <xf numFmtId="3" fontId="29" fillId="0" borderId="48" xfId="0" applyNumberFormat="1" applyFont="1" applyBorder="1" applyAlignment="1">
      <alignment horizontal="right" vertical="center" wrapText="1"/>
    </xf>
    <xf numFmtId="0" fontId="31" fillId="0" borderId="51" xfId="0" applyFont="1" applyBorder="1" applyAlignment="1">
      <alignment vertical="center" wrapText="1"/>
    </xf>
    <xf numFmtId="3" fontId="31" fillId="0" borderId="52" xfId="0" applyNumberFormat="1" applyFont="1" applyBorder="1" applyAlignment="1">
      <alignment vertical="center" wrapText="1"/>
    </xf>
    <xf numFmtId="3" fontId="13" fillId="0" borderId="50" xfId="0" applyNumberFormat="1" applyFont="1" applyBorder="1" applyAlignment="1">
      <alignment horizontal="left" vertical="center" wrapText="1"/>
    </xf>
    <xf numFmtId="3" fontId="9" fillId="0" borderId="48" xfId="0" applyNumberFormat="1" applyFont="1" applyBorder="1" applyAlignment="1">
      <alignment horizontal="left" vertical="center" wrapText="1"/>
    </xf>
    <xf numFmtId="3" fontId="9" fillId="0" borderId="51" xfId="0" applyNumberFormat="1" applyFont="1" applyBorder="1" applyAlignment="1">
      <alignment horizontal="left" vertical="center" wrapText="1"/>
    </xf>
    <xf numFmtId="3" fontId="8" fillId="0" borderId="52" xfId="0" applyNumberFormat="1" applyFont="1" applyBorder="1" applyAlignment="1">
      <alignment horizontal="left" vertical="center" wrapText="1"/>
    </xf>
    <xf numFmtId="3" fontId="31" fillId="0" borderId="48" xfId="0" applyNumberFormat="1" applyFont="1" applyBorder="1" applyAlignment="1">
      <alignment vertical="center" wrapText="1"/>
    </xf>
    <xf numFmtId="3" fontId="44" fillId="0" borderId="48" xfId="0" applyNumberFormat="1" applyFont="1" applyBorder="1" applyAlignment="1">
      <alignment horizontal="right" vertical="center" wrapText="1"/>
    </xf>
    <xf numFmtId="3" fontId="46" fillId="0" borderId="50" xfId="0" applyNumberFormat="1" applyFont="1" applyBorder="1" applyAlignment="1">
      <alignment horizontal="right" vertical="center" wrapText="1"/>
    </xf>
    <xf numFmtId="0" fontId="31" fillId="0" borderId="52" xfId="0" applyFont="1" applyBorder="1" applyAlignment="1">
      <alignment vertical="center" wrapText="1"/>
    </xf>
    <xf numFmtId="3" fontId="9" fillId="0" borderId="50" xfId="0" applyNumberFormat="1" applyFont="1" applyBorder="1" applyAlignment="1">
      <alignment horizontal="left" vertical="center" wrapText="1"/>
    </xf>
    <xf numFmtId="3" fontId="8" fillId="33" borderId="10" xfId="0" applyNumberFormat="1" applyFont="1" applyFill="1" applyBorder="1" applyAlignment="1">
      <alignment horizontal="right"/>
    </xf>
    <xf numFmtId="3" fontId="8" fillId="0" borderId="11" xfId="0" applyNumberFormat="1" applyFont="1" applyBorder="1" applyAlignment="1">
      <alignment horizontal="left"/>
    </xf>
    <xf numFmtId="0" fontId="8" fillId="0" borderId="13" xfId="0" applyFont="1" applyBorder="1" applyAlignment="1">
      <alignment/>
    </xf>
    <xf numFmtId="0" fontId="8" fillId="0" borderId="10" xfId="0" applyFont="1" applyBorder="1" applyAlignment="1">
      <alignment/>
    </xf>
    <xf numFmtId="188" fontId="8" fillId="0" borderId="14" xfId="0" applyNumberFormat="1" applyFont="1" applyBorder="1" applyAlignment="1">
      <alignment/>
    </xf>
    <xf numFmtId="3" fontId="9" fillId="42" borderId="52" xfId="0" applyNumberFormat="1" applyFont="1" applyFill="1" applyBorder="1" applyAlignment="1">
      <alignment horizontal="right" vertical="center" wrapText="1"/>
    </xf>
    <xf numFmtId="3" fontId="8" fillId="0" borderId="16" xfId="0" applyNumberFormat="1" applyFont="1" applyBorder="1" applyAlignment="1">
      <alignment horizontal="right"/>
    </xf>
    <xf numFmtId="0" fontId="0" fillId="0" borderId="14" xfId="0" applyFont="1" applyBorder="1" applyAlignment="1">
      <alignment wrapText="1"/>
    </xf>
    <xf numFmtId="3" fontId="9" fillId="42" borderId="50" xfId="0" applyNumberFormat="1" applyFont="1" applyFill="1" applyBorder="1" applyAlignment="1">
      <alignment horizontal="right" vertical="center" wrapText="1"/>
    </xf>
    <xf numFmtId="3" fontId="9" fillId="42" borderId="51" xfId="0" applyNumberFormat="1" applyFont="1" applyFill="1" applyBorder="1" applyAlignment="1">
      <alignment horizontal="right" vertical="center" wrapText="1"/>
    </xf>
    <xf numFmtId="9" fontId="8" fillId="0" borderId="14" xfId="0" applyNumberFormat="1" applyFont="1" applyBorder="1" applyAlignment="1">
      <alignment wrapText="1"/>
    </xf>
    <xf numFmtId="3" fontId="8" fillId="0" borderId="11" xfId="0" applyNumberFormat="1" applyFont="1" applyBorder="1" applyAlignment="1">
      <alignment/>
    </xf>
    <xf numFmtId="0" fontId="2" fillId="0" borderId="16" xfId="0" applyFont="1" applyBorder="1" applyAlignment="1">
      <alignment wrapText="1"/>
    </xf>
    <xf numFmtId="0" fontId="2" fillId="38" borderId="14" xfId="0" applyFont="1" applyFill="1" applyBorder="1" applyAlignment="1">
      <alignment wrapText="1"/>
    </xf>
    <xf numFmtId="3" fontId="8" fillId="0" borderId="15" xfId="0" applyNumberFormat="1" applyFont="1" applyBorder="1" applyAlignment="1">
      <alignment horizontal="right"/>
    </xf>
    <xf numFmtId="0" fontId="11" fillId="0" borderId="18" xfId="0" applyFont="1" applyBorder="1" applyAlignment="1">
      <alignment/>
    </xf>
    <xf numFmtId="3" fontId="10" fillId="43" borderId="53" xfId="0" applyNumberFormat="1" applyFont="1" applyFill="1" applyBorder="1" applyAlignment="1">
      <alignment wrapText="1"/>
    </xf>
    <xf numFmtId="3" fontId="10" fillId="43" borderId="54" xfId="0" applyNumberFormat="1" applyFont="1" applyFill="1" applyBorder="1" applyAlignment="1">
      <alignment wrapText="1"/>
    </xf>
    <xf numFmtId="3" fontId="16" fillId="0" borderId="0" xfId="0" applyNumberFormat="1" applyFont="1" applyBorder="1" applyAlignment="1">
      <alignment horizontal="center"/>
    </xf>
    <xf numFmtId="188" fontId="16" fillId="0" borderId="0" xfId="0" applyNumberFormat="1" applyFont="1" applyBorder="1" applyAlignment="1">
      <alignment horizontal="center"/>
    </xf>
    <xf numFmtId="188" fontId="8" fillId="33" borderId="14" xfId="0" applyNumberFormat="1" applyFont="1" applyFill="1" applyBorder="1" applyAlignment="1">
      <alignment horizontal="center"/>
    </xf>
    <xf numFmtId="0" fontId="8" fillId="0" borderId="15" xfId="0" applyFont="1" applyFill="1" applyBorder="1" applyAlignment="1">
      <alignment vertical="center" wrapText="1"/>
    </xf>
    <xf numFmtId="0" fontId="0" fillId="0" borderId="0" xfId="58">
      <alignment/>
      <protection/>
    </xf>
    <xf numFmtId="0" fontId="3" fillId="0" borderId="55" xfId="58" applyFont="1" applyBorder="1" applyAlignment="1">
      <alignment horizontal="center" vertical="center"/>
      <protection/>
    </xf>
    <xf numFmtId="196" fontId="0" fillId="38" borderId="56" xfId="52" applyNumberFormat="1" applyFont="1" applyFill="1" applyBorder="1" applyAlignment="1">
      <alignment horizontal="left" vertical="center"/>
    </xf>
    <xf numFmtId="14" fontId="0" fillId="38" borderId="56" xfId="58" applyNumberFormat="1" applyFont="1" applyFill="1" applyBorder="1" applyAlignment="1">
      <alignment horizontal="center" vertical="center"/>
      <protection/>
    </xf>
    <xf numFmtId="0" fontId="0" fillId="38" borderId="57" xfId="58" applyFont="1" applyFill="1" applyBorder="1" applyAlignment="1">
      <alignment horizontal="center" vertical="center"/>
      <protection/>
    </xf>
    <xf numFmtId="197" fontId="0" fillId="38" borderId="55" xfId="55" applyNumberFormat="1" applyFont="1" applyFill="1" applyBorder="1" applyAlignment="1">
      <alignment vertical="center"/>
    </xf>
    <xf numFmtId="197" fontId="0" fillId="38" borderId="58" xfId="55" applyNumberFormat="1" applyFont="1" applyFill="1" applyBorder="1" applyAlignment="1">
      <alignment vertical="center"/>
    </xf>
    <xf numFmtId="14" fontId="0" fillId="0" borderId="0" xfId="58" applyNumberFormat="1" applyAlignment="1">
      <alignment vertical="center"/>
      <protection/>
    </xf>
    <xf numFmtId="0" fontId="0" fillId="0" borderId="0" xfId="58" applyAlignment="1">
      <alignment vertical="center"/>
      <protection/>
    </xf>
    <xf numFmtId="0" fontId="3" fillId="0" borderId="59" xfId="58" applyFont="1" applyBorder="1" applyAlignment="1">
      <alignment horizontal="center" vertical="center"/>
      <protection/>
    </xf>
    <xf numFmtId="196" fontId="0" fillId="38" borderId="60" xfId="52" applyNumberFormat="1" applyFont="1" applyFill="1" applyBorder="1" applyAlignment="1">
      <alignment vertical="center"/>
    </xf>
    <xf numFmtId="14" fontId="0" fillId="38" borderId="60" xfId="58" applyNumberFormat="1" applyFont="1" applyFill="1" applyBorder="1" applyAlignment="1">
      <alignment horizontal="center" vertical="center"/>
      <protection/>
    </xf>
    <xf numFmtId="0" fontId="0" fillId="38" borderId="13" xfId="58" applyFont="1" applyFill="1" applyBorder="1" applyAlignment="1">
      <alignment horizontal="center" vertical="center"/>
      <protection/>
    </xf>
    <xf numFmtId="197" fontId="0" fillId="38" borderId="59" xfId="55" applyNumberFormat="1" applyFont="1" applyFill="1" applyBorder="1" applyAlignment="1">
      <alignment vertical="center"/>
    </xf>
    <xf numFmtId="0" fontId="3" fillId="0" borderId="61" xfId="58" applyFont="1" applyBorder="1" applyAlignment="1">
      <alignment horizontal="center" vertical="center"/>
      <protection/>
    </xf>
    <xf numFmtId="196" fontId="0" fillId="38" borderId="62" xfId="52" applyNumberFormat="1" applyFont="1" applyFill="1" applyBorder="1" applyAlignment="1">
      <alignment vertical="center"/>
    </xf>
    <xf numFmtId="14" fontId="0" fillId="38" borderId="62" xfId="58" applyNumberFormat="1" applyFont="1" applyFill="1" applyBorder="1" applyAlignment="1">
      <alignment horizontal="center" vertical="center"/>
      <protection/>
    </xf>
    <xf numFmtId="0" fontId="0" fillId="38" borderId="63" xfId="58" applyFont="1" applyFill="1" applyBorder="1" applyAlignment="1">
      <alignment horizontal="center" vertical="center"/>
      <protection/>
    </xf>
    <xf numFmtId="197" fontId="0" fillId="38" borderId="61" xfId="55" applyNumberFormat="1" applyFont="1" applyFill="1" applyBorder="1" applyAlignment="1">
      <alignment vertical="center"/>
    </xf>
    <xf numFmtId="197" fontId="0" fillId="38" borderId="64" xfId="55" applyNumberFormat="1" applyFont="1" applyFill="1" applyBorder="1" applyAlignment="1">
      <alignment vertical="center"/>
    </xf>
    <xf numFmtId="196" fontId="0" fillId="38" borderId="56" xfId="52" applyNumberFormat="1" applyFont="1" applyFill="1" applyBorder="1" applyAlignment="1">
      <alignment vertical="center"/>
    </xf>
    <xf numFmtId="0" fontId="0" fillId="38" borderId="55" xfId="58" applyFont="1" applyFill="1" applyBorder="1" applyAlignment="1">
      <alignment vertical="center"/>
      <protection/>
    </xf>
    <xf numFmtId="1" fontId="0" fillId="38" borderId="13" xfId="52" applyNumberFormat="1" applyFont="1" applyFill="1" applyBorder="1" applyAlignment="1">
      <alignment horizontal="center" vertical="center"/>
    </xf>
    <xf numFmtId="1" fontId="0" fillId="38" borderId="63" xfId="52" applyNumberFormat="1" applyFont="1" applyFill="1" applyBorder="1" applyAlignment="1">
      <alignment horizontal="center" vertical="center"/>
    </xf>
    <xf numFmtId="0" fontId="3" fillId="0" borderId="65" xfId="58" applyFont="1" applyBorder="1" applyAlignment="1">
      <alignment horizontal="center" vertical="center"/>
      <protection/>
    </xf>
    <xf numFmtId="1" fontId="0" fillId="38" borderId="57" xfId="52" applyNumberFormat="1" applyFont="1" applyFill="1" applyBorder="1" applyAlignment="1">
      <alignment horizontal="center" vertical="center"/>
    </xf>
    <xf numFmtId="0" fontId="3" fillId="0" borderId="64" xfId="58" applyFont="1" applyBorder="1" applyAlignment="1">
      <alignment horizontal="center" vertical="center"/>
      <protection/>
    </xf>
    <xf numFmtId="196" fontId="0" fillId="38" borderId="66" xfId="52" applyNumberFormat="1" applyFont="1" applyFill="1" applyBorder="1" applyAlignment="1">
      <alignment vertical="center"/>
    </xf>
    <xf numFmtId="14" fontId="0" fillId="38" borderId="66" xfId="58" applyNumberFormat="1" applyFont="1" applyFill="1" applyBorder="1" applyAlignment="1">
      <alignment horizontal="center" vertical="center"/>
      <protection/>
    </xf>
    <xf numFmtId="0" fontId="0" fillId="38" borderId="20" xfId="58" applyFont="1" applyFill="1" applyBorder="1" applyAlignment="1">
      <alignment horizontal="center" vertical="center"/>
      <protection/>
    </xf>
    <xf numFmtId="197" fontId="0" fillId="38" borderId="65" xfId="55" applyNumberFormat="1" applyFont="1" applyFill="1" applyBorder="1" applyAlignment="1">
      <alignment vertical="center"/>
    </xf>
    <xf numFmtId="196" fontId="0" fillId="38" borderId="67" xfId="52" applyNumberFormat="1" applyFont="1" applyFill="1" applyBorder="1" applyAlignment="1">
      <alignment vertical="center"/>
    </xf>
    <xf numFmtId="14" fontId="0" fillId="38" borderId="67" xfId="58" applyNumberFormat="1" applyFont="1" applyFill="1" applyBorder="1" applyAlignment="1">
      <alignment horizontal="center" vertical="center"/>
      <protection/>
    </xf>
    <xf numFmtId="0" fontId="0" fillId="38" borderId="53" xfId="58" applyFont="1" applyFill="1" applyBorder="1" applyAlignment="1">
      <alignment horizontal="center" vertical="center"/>
      <protection/>
    </xf>
    <xf numFmtId="0" fontId="0" fillId="38" borderId="59" xfId="58" applyFont="1" applyFill="1" applyBorder="1" applyAlignment="1">
      <alignment vertical="center"/>
      <protection/>
    </xf>
    <xf numFmtId="0" fontId="0" fillId="0" borderId="0" xfId="58" applyBorder="1" applyAlignment="1">
      <alignment horizontal="center"/>
      <protection/>
    </xf>
    <xf numFmtId="196" fontId="23" fillId="38" borderId="0" xfId="52" applyNumberFormat="1" applyFont="1" applyFill="1" applyBorder="1" applyAlignment="1">
      <alignment vertical="center"/>
    </xf>
    <xf numFmtId="0" fontId="6" fillId="0" borderId="0" xfId="58" applyFont="1" applyBorder="1">
      <alignment/>
      <protection/>
    </xf>
    <xf numFmtId="197" fontId="9" fillId="43" borderId="68" xfId="58" applyNumberFormat="1" applyFont="1" applyFill="1" applyBorder="1" applyAlignment="1">
      <alignment vertical="center"/>
      <protection/>
    </xf>
    <xf numFmtId="0" fontId="0" fillId="38" borderId="0" xfId="58" applyFill="1">
      <alignment/>
      <protection/>
    </xf>
    <xf numFmtId="0" fontId="0" fillId="38" borderId="0" xfId="58" applyFill="1" applyBorder="1" applyAlignment="1">
      <alignment horizontal="center"/>
      <protection/>
    </xf>
    <xf numFmtId="0" fontId="16" fillId="38" borderId="0" xfId="58" applyFont="1" applyFill="1" applyBorder="1" applyAlignment="1">
      <alignment horizontal="left"/>
      <protection/>
    </xf>
    <xf numFmtId="0" fontId="0" fillId="38" borderId="0" xfId="58" applyFill="1" applyBorder="1">
      <alignment/>
      <protection/>
    </xf>
    <xf numFmtId="1" fontId="16" fillId="38" borderId="0" xfId="52" applyNumberFormat="1" applyFont="1" applyFill="1" applyBorder="1" applyAlignment="1">
      <alignment horizontal="justify"/>
    </xf>
    <xf numFmtId="0" fontId="6" fillId="38" borderId="0" xfId="58" applyFont="1" applyFill="1" applyBorder="1">
      <alignment/>
      <protection/>
    </xf>
    <xf numFmtId="0" fontId="6" fillId="0" borderId="0" xfId="58" applyFont="1">
      <alignment/>
      <protection/>
    </xf>
    <xf numFmtId="0" fontId="24" fillId="38" borderId="0" xfId="58" applyFont="1" applyFill="1" applyBorder="1" applyAlignment="1">
      <alignment horizontal="left"/>
      <protection/>
    </xf>
    <xf numFmtId="0" fontId="6" fillId="38" borderId="0" xfId="58" applyFont="1" applyFill="1">
      <alignment/>
      <protection/>
    </xf>
    <xf numFmtId="0" fontId="0" fillId="0" borderId="0" xfId="58" applyAlignment="1">
      <alignment horizontal="center"/>
      <protection/>
    </xf>
    <xf numFmtId="3" fontId="8" fillId="0" borderId="69" xfId="0" applyNumberFormat="1" applyFont="1" applyBorder="1" applyAlignment="1">
      <alignment/>
    </xf>
    <xf numFmtId="3" fontId="16" fillId="33" borderId="14" xfId="0" applyNumberFormat="1" applyFont="1" applyFill="1" applyBorder="1" applyAlignment="1">
      <alignment horizontal="left"/>
    </xf>
    <xf numFmtId="1" fontId="0" fillId="38" borderId="53" xfId="52" applyNumberFormat="1" applyFont="1" applyFill="1" applyBorder="1" applyAlignment="1">
      <alignment horizontal="center" vertical="center"/>
    </xf>
    <xf numFmtId="0" fontId="0" fillId="38" borderId="64" xfId="58" applyFont="1" applyFill="1" applyBorder="1" applyAlignment="1">
      <alignment vertical="center"/>
      <protection/>
    </xf>
    <xf numFmtId="0" fontId="0" fillId="38" borderId="61" xfId="58" applyFont="1" applyFill="1" applyBorder="1" applyAlignment="1">
      <alignment vertical="center"/>
      <protection/>
    </xf>
    <xf numFmtId="0" fontId="0" fillId="38" borderId="55" xfId="58" applyFont="1" applyFill="1" applyBorder="1" applyAlignment="1">
      <alignment vertical="center" wrapText="1"/>
      <protection/>
    </xf>
    <xf numFmtId="0" fontId="0" fillId="38" borderId="59" xfId="58" applyFont="1" applyFill="1" applyBorder="1" applyAlignment="1">
      <alignment vertical="center" wrapText="1"/>
      <protection/>
    </xf>
    <xf numFmtId="0" fontId="0" fillId="38" borderId="65" xfId="58" applyFont="1" applyFill="1" applyBorder="1" applyAlignment="1">
      <alignment vertical="center" wrapText="1"/>
      <protection/>
    </xf>
    <xf numFmtId="0" fontId="0" fillId="38" borderId="64" xfId="58" applyFont="1" applyFill="1" applyBorder="1" applyAlignment="1">
      <alignment vertical="center" wrapText="1"/>
      <protection/>
    </xf>
    <xf numFmtId="191" fontId="69" fillId="39" borderId="10" xfId="0" applyNumberFormat="1" applyFont="1" applyFill="1" applyBorder="1" applyAlignment="1">
      <alignment/>
    </xf>
    <xf numFmtId="187" fontId="16" fillId="0" borderId="10" xfId="48" applyNumberFormat="1" applyFont="1" applyBorder="1" applyAlignment="1">
      <alignment/>
    </xf>
    <xf numFmtId="191" fontId="16" fillId="0" borderId="10" xfId="0" applyNumberFormat="1" applyFont="1" applyFill="1" applyBorder="1" applyAlignment="1">
      <alignment/>
    </xf>
    <xf numFmtId="0" fontId="16" fillId="0" borderId="10" xfId="0" applyFont="1" applyFill="1" applyBorder="1" applyAlignment="1">
      <alignment horizontal="right"/>
    </xf>
    <xf numFmtId="0" fontId="16" fillId="0" borderId="10" xfId="0" applyFont="1" applyBorder="1" applyAlignment="1">
      <alignment/>
    </xf>
    <xf numFmtId="0" fontId="16" fillId="0" borderId="10" xfId="0" applyFont="1" applyFill="1" applyBorder="1" applyAlignment="1">
      <alignment horizontal="center"/>
    </xf>
    <xf numFmtId="0" fontId="16" fillId="0" borderId="10" xfId="0" applyFont="1" applyFill="1" applyBorder="1" applyAlignment="1">
      <alignment/>
    </xf>
    <xf numFmtId="0" fontId="16" fillId="0" borderId="10" xfId="0" applyFont="1" applyBorder="1" applyAlignment="1">
      <alignment horizontal="center"/>
    </xf>
    <xf numFmtId="0" fontId="16" fillId="0" borderId="10" xfId="0" applyFont="1" applyBorder="1" applyAlignment="1">
      <alignment horizontal="right"/>
    </xf>
    <xf numFmtId="190" fontId="67" fillId="39" borderId="10" xfId="0" applyNumberFormat="1" applyFont="1" applyFill="1" applyBorder="1" applyAlignment="1">
      <alignment horizontal="center" wrapText="1"/>
    </xf>
    <xf numFmtId="0" fontId="67" fillId="39" borderId="10" xfId="0" applyFont="1" applyFill="1" applyBorder="1" applyAlignment="1">
      <alignment horizontal="center"/>
    </xf>
    <xf numFmtId="0" fontId="15" fillId="45" borderId="10" xfId="0" applyFont="1" applyFill="1" applyBorder="1" applyAlignment="1">
      <alignment horizontal="center"/>
    </xf>
    <xf numFmtId="0" fontId="3" fillId="45" borderId="10" xfId="0" applyFont="1" applyFill="1" applyBorder="1" applyAlignment="1">
      <alignment horizontal="center"/>
    </xf>
    <xf numFmtId="187" fontId="16" fillId="0" borderId="10" xfId="48" applyNumberFormat="1" applyFont="1" applyBorder="1" applyAlignment="1">
      <alignment horizontal="right"/>
    </xf>
    <xf numFmtId="0" fontId="8" fillId="0" borderId="19" xfId="0" applyFont="1" applyBorder="1" applyAlignment="1">
      <alignment horizontal="right" wrapText="1"/>
    </xf>
    <xf numFmtId="3" fontId="8" fillId="38" borderId="12" xfId="0" applyNumberFormat="1" applyFont="1" applyFill="1" applyBorder="1" applyAlignment="1">
      <alignment horizontal="right" wrapText="1"/>
    </xf>
    <xf numFmtId="0" fontId="16" fillId="0" borderId="0" xfId="0" applyFont="1" applyAlignment="1">
      <alignment/>
    </xf>
    <xf numFmtId="3" fontId="25" fillId="0" borderId="47" xfId="0" applyNumberFormat="1" applyFont="1" applyBorder="1" applyAlignment="1">
      <alignment horizontal="right" vertical="center" wrapText="1"/>
    </xf>
    <xf numFmtId="3" fontId="25" fillId="0" borderId="0" xfId="0" applyNumberFormat="1" applyFont="1" applyBorder="1" applyAlignment="1">
      <alignment horizontal="center" wrapText="1"/>
    </xf>
    <xf numFmtId="3" fontId="25" fillId="0" borderId="12" xfId="0" applyNumberFormat="1" applyFont="1" applyBorder="1" applyAlignment="1" quotePrefix="1">
      <alignment wrapText="1"/>
    </xf>
    <xf numFmtId="3" fontId="25" fillId="38" borderId="12" xfId="0" applyNumberFormat="1" applyFont="1" applyFill="1" applyBorder="1" applyAlignment="1" quotePrefix="1">
      <alignment wrapText="1"/>
    </xf>
    <xf numFmtId="3" fontId="25" fillId="0" borderId="70" xfId="0" applyNumberFormat="1" applyFont="1" applyBorder="1" applyAlignment="1" quotePrefix="1">
      <alignment horizontal="left" wrapText="1"/>
    </xf>
    <xf numFmtId="0" fontId="15" fillId="34" borderId="22" xfId="0" applyFont="1" applyFill="1" applyBorder="1" applyAlignment="1">
      <alignment horizontal="center" vertical="center" wrapText="1"/>
    </xf>
    <xf numFmtId="0" fontId="15" fillId="34" borderId="53" xfId="0" applyFont="1" applyFill="1" applyBorder="1" applyAlignment="1">
      <alignment horizontal="center" vertical="center" wrapText="1"/>
    </xf>
    <xf numFmtId="0" fontId="15" fillId="34" borderId="19" xfId="0" applyFont="1" applyFill="1" applyBorder="1" applyAlignment="1">
      <alignment horizontal="center" vertical="center" wrapText="1"/>
    </xf>
    <xf numFmtId="0" fontId="15" fillId="34" borderId="20" xfId="0" applyFont="1" applyFill="1" applyBorder="1" applyAlignment="1">
      <alignment horizontal="center" vertical="center" wrapText="1"/>
    </xf>
    <xf numFmtId="3" fontId="9" fillId="0" borderId="11" xfId="0" applyNumberFormat="1" applyFont="1" applyBorder="1" applyAlignment="1">
      <alignment horizontal="left" vertical="center" wrapText="1"/>
    </xf>
    <xf numFmtId="0" fontId="0" fillId="0" borderId="13" xfId="0" applyBorder="1" applyAlignment="1">
      <alignment horizontal="left" vertical="center" wrapText="1"/>
    </xf>
    <xf numFmtId="0" fontId="9" fillId="42" borderId="43" xfId="0" applyFont="1" applyFill="1" applyBorder="1" applyAlignment="1">
      <alignment horizontal="center" vertical="center" wrapText="1"/>
    </xf>
    <xf numFmtId="0" fontId="15" fillId="43" borderId="16" xfId="0" applyFont="1" applyFill="1" applyBorder="1" applyAlignment="1">
      <alignment horizontal="center" vertical="center" wrapText="1"/>
    </xf>
    <xf numFmtId="0" fontId="15" fillId="43" borderId="15" xfId="0" applyFont="1" applyFill="1" applyBorder="1" applyAlignment="1">
      <alignment horizontal="center" vertical="center" wrapText="1"/>
    </xf>
    <xf numFmtId="0" fontId="8" fillId="0" borderId="28" xfId="0" applyFont="1" applyBorder="1" applyAlignment="1">
      <alignment horizontal="left" wrapText="1"/>
    </xf>
    <xf numFmtId="0" fontId="8" fillId="0" borderId="71" xfId="0" applyFont="1" applyBorder="1" applyAlignment="1">
      <alignment horizontal="left" wrapText="1"/>
    </xf>
    <xf numFmtId="0" fontId="8" fillId="0" borderId="72" xfId="0" applyFont="1" applyBorder="1" applyAlignment="1">
      <alignment horizontal="left" wrapText="1"/>
    </xf>
    <xf numFmtId="0" fontId="3" fillId="35" borderId="11" xfId="0" applyFont="1" applyFill="1" applyBorder="1" applyAlignment="1">
      <alignment horizontal="center" wrapText="1"/>
    </xf>
    <xf numFmtId="0" fontId="3" fillId="35" borderId="13" xfId="0" applyFont="1" applyFill="1" applyBorder="1" applyAlignment="1">
      <alignment horizontal="center" wrapText="1"/>
    </xf>
    <xf numFmtId="3" fontId="15" fillId="34" borderId="11" xfId="0" applyNumberFormat="1" applyFont="1" applyFill="1" applyBorder="1" applyAlignment="1">
      <alignment horizontal="center" wrapText="1"/>
    </xf>
    <xf numFmtId="3" fontId="15" fillId="34" borderId="13" xfId="0" applyNumberFormat="1" applyFont="1" applyFill="1" applyBorder="1" applyAlignment="1">
      <alignment horizontal="center" wrapText="1"/>
    </xf>
    <xf numFmtId="3" fontId="15" fillId="34" borderId="18" xfId="0" applyNumberFormat="1" applyFont="1" applyFill="1" applyBorder="1" applyAlignment="1">
      <alignment horizontal="center" wrapText="1"/>
    </xf>
    <xf numFmtId="0" fontId="8" fillId="0" borderId="44" xfId="0" applyFont="1" applyBorder="1" applyAlignment="1">
      <alignment horizontal="left" vertical="center" wrapText="1"/>
    </xf>
    <xf numFmtId="3" fontId="67" fillId="39" borderId="16" xfId="0" applyNumberFormat="1" applyFont="1" applyFill="1" applyBorder="1" applyAlignment="1">
      <alignment horizontal="center" vertical="center" wrapText="1"/>
    </xf>
    <xf numFmtId="0" fontId="70" fillId="39" borderId="15" xfId="0" applyFont="1" applyFill="1" applyBorder="1" applyAlignment="1">
      <alignment horizontal="center" vertical="center" wrapText="1"/>
    </xf>
    <xf numFmtId="0" fontId="8" fillId="0" borderId="11" xfId="0" applyFont="1" applyBorder="1" applyAlignment="1">
      <alignment horizontal="left" wrapText="1"/>
    </xf>
    <xf numFmtId="0" fontId="8" fillId="0" borderId="13" xfId="0" applyFont="1" applyBorder="1" applyAlignment="1">
      <alignment horizontal="left" wrapText="1"/>
    </xf>
    <xf numFmtId="0" fontId="8" fillId="0" borderId="18" xfId="0" applyFont="1" applyBorder="1" applyAlignment="1">
      <alignment horizontal="left" wrapText="1"/>
    </xf>
    <xf numFmtId="0" fontId="15" fillId="34" borderId="10"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8" fillId="0" borderId="10" xfId="0" applyFont="1" applyBorder="1" applyAlignment="1">
      <alignment horizontal="left" wrapText="1"/>
    </xf>
    <xf numFmtId="0" fontId="67" fillId="39" borderId="16" xfId="0" applyFont="1" applyFill="1" applyBorder="1" applyAlignment="1">
      <alignment horizontal="center" vertical="center" wrapText="1"/>
    </xf>
    <xf numFmtId="3" fontId="67" fillId="39" borderId="22" xfId="0" applyNumberFormat="1" applyFont="1" applyFill="1" applyBorder="1" applyAlignment="1">
      <alignment horizontal="center" vertical="center" wrapText="1"/>
    </xf>
    <xf numFmtId="0" fontId="70" fillId="39" borderId="19" xfId="0" applyFont="1" applyFill="1" applyBorder="1" applyAlignment="1">
      <alignment horizontal="center" vertical="center" wrapText="1"/>
    </xf>
    <xf numFmtId="0" fontId="8" fillId="0" borderId="31" xfId="0" applyFont="1" applyBorder="1" applyAlignment="1">
      <alignment horizontal="left" wrapText="1"/>
    </xf>
    <xf numFmtId="0" fontId="8" fillId="0" borderId="73" xfId="0" applyFont="1" applyBorder="1" applyAlignment="1">
      <alignment horizontal="left" wrapText="1"/>
    </xf>
    <xf numFmtId="0" fontId="8" fillId="0" borderId="74" xfId="0" applyFont="1" applyBorder="1" applyAlignment="1">
      <alignment horizontal="left" wrapText="1"/>
    </xf>
    <xf numFmtId="0" fontId="8" fillId="0" borderId="12" xfId="0" applyFont="1" applyBorder="1" applyAlignment="1" quotePrefix="1">
      <alignment horizontal="left" wrapText="1"/>
    </xf>
    <xf numFmtId="0" fontId="16" fillId="43" borderId="15" xfId="0" applyFont="1" applyFill="1" applyBorder="1" applyAlignment="1">
      <alignment horizontal="center" vertical="center" wrapText="1"/>
    </xf>
    <xf numFmtId="0" fontId="9" fillId="43" borderId="16" xfId="0" applyFont="1" applyFill="1" applyBorder="1" applyAlignment="1">
      <alignment horizontal="center" vertical="center" wrapText="1"/>
    </xf>
    <xf numFmtId="0" fontId="9" fillId="43" borderId="15" xfId="0" applyFont="1" applyFill="1" applyBorder="1" applyAlignment="1">
      <alignment horizontal="center" vertical="center" wrapText="1"/>
    </xf>
    <xf numFmtId="0" fontId="8" fillId="0" borderId="54" xfId="0" applyFont="1" applyBorder="1" applyAlignment="1">
      <alignment horizontal="left" wrapText="1"/>
    </xf>
    <xf numFmtId="0" fontId="21" fillId="0" borderId="0" xfId="0" applyFont="1" applyBorder="1" applyAlignment="1">
      <alignment horizontal="center" wrapText="1"/>
    </xf>
    <xf numFmtId="0" fontId="71" fillId="38" borderId="0" xfId="0" applyFont="1" applyFill="1" applyBorder="1" applyAlignment="1">
      <alignment horizontal="center" wrapText="1"/>
    </xf>
    <xf numFmtId="0" fontId="9" fillId="34" borderId="22"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16" fillId="33" borderId="12" xfId="59" applyFont="1" applyFill="1" applyBorder="1" applyAlignment="1">
      <alignment horizontal="left" wrapText="1"/>
      <protection/>
    </xf>
    <xf numFmtId="0" fontId="9" fillId="43" borderId="75" xfId="58" applyFont="1" applyFill="1" applyBorder="1" applyAlignment="1">
      <alignment horizontal="center" vertical="center" wrapText="1"/>
      <protection/>
    </xf>
    <xf numFmtId="0" fontId="9" fillId="43" borderId="68" xfId="58" applyFont="1" applyFill="1" applyBorder="1" applyAlignment="1">
      <alignment horizontal="center" vertical="center" wrapText="1"/>
      <protection/>
    </xf>
    <xf numFmtId="0" fontId="22" fillId="0" borderId="0" xfId="58" applyFont="1" applyAlignment="1">
      <alignment horizontal="center" wrapText="1"/>
      <protection/>
    </xf>
    <xf numFmtId="0" fontId="17" fillId="0" borderId="76" xfId="58" applyFont="1" applyBorder="1" applyAlignment="1">
      <alignment horizontal="center" vertical="center" wrapText="1"/>
      <protection/>
    </xf>
    <xf numFmtId="0" fontId="0" fillId="0" borderId="76" xfId="58" applyBorder="1" applyAlignment="1">
      <alignment wrapText="1"/>
      <protection/>
    </xf>
    <xf numFmtId="0" fontId="17" fillId="43" borderId="77" xfId="58" applyFont="1" applyFill="1" applyBorder="1" applyAlignment="1">
      <alignment horizontal="center" vertical="center"/>
      <protection/>
    </xf>
    <xf numFmtId="0" fontId="17" fillId="43" borderId="78" xfId="58" applyFont="1" applyFill="1" applyBorder="1" applyAlignment="1">
      <alignment horizontal="center" vertical="center"/>
      <protection/>
    </xf>
    <xf numFmtId="0" fontId="17" fillId="43" borderId="58" xfId="58" applyFont="1" applyFill="1" applyBorder="1" applyAlignment="1">
      <alignment horizontal="center" vertical="center"/>
      <protection/>
    </xf>
    <xf numFmtId="0" fontId="17" fillId="43" borderId="79" xfId="58" applyFont="1" applyFill="1" applyBorder="1" applyAlignment="1">
      <alignment horizontal="center" vertical="center"/>
      <protection/>
    </xf>
    <xf numFmtId="0" fontId="17" fillId="43" borderId="58" xfId="58" applyFont="1" applyFill="1" applyBorder="1" applyAlignment="1">
      <alignment horizontal="center" vertical="center" wrapText="1"/>
      <protection/>
    </xf>
    <xf numFmtId="0" fontId="17" fillId="43" borderId="80" xfId="58" applyFont="1" applyFill="1" applyBorder="1" applyAlignment="1">
      <alignment horizontal="center" vertical="center" wrapText="1"/>
      <protection/>
    </xf>
    <xf numFmtId="0" fontId="17" fillId="43" borderId="81" xfId="58" applyFont="1" applyFill="1" applyBorder="1" applyAlignment="1">
      <alignment horizontal="center" vertical="center"/>
      <protection/>
    </xf>
    <xf numFmtId="0" fontId="17" fillId="43" borderId="0" xfId="58" applyFont="1" applyFill="1" applyBorder="1" applyAlignment="1">
      <alignment horizontal="center" vertical="center"/>
      <protection/>
    </xf>
    <xf numFmtId="0" fontId="0" fillId="43" borderId="80" xfId="58" applyFill="1" applyBorder="1" applyAlignment="1">
      <alignment horizontal="center" vertical="center" wrapText="1"/>
      <protection/>
    </xf>
    <xf numFmtId="0" fontId="0" fillId="0" borderId="80" xfId="0" applyBorder="1" applyAlignment="1">
      <alignment horizontal="center" vertical="center" wrapText="1"/>
    </xf>
    <xf numFmtId="0" fontId="17" fillId="0" borderId="0" xfId="0" applyFont="1" applyBorder="1" applyAlignment="1">
      <alignment horizontal="center" wrapText="1"/>
    </xf>
    <xf numFmtId="0" fontId="0" fillId="0" borderId="0" xfId="0" applyAlignment="1">
      <alignment wrapText="1"/>
    </xf>
    <xf numFmtId="0" fontId="0" fillId="0" borderId="0" xfId="0" applyAlignment="1">
      <alignment horizontal="center"/>
    </xf>
    <xf numFmtId="0" fontId="67" fillId="39" borderId="10" xfId="0" applyFont="1" applyFill="1" applyBorder="1" applyAlignment="1">
      <alignment horizontal="center" wrapText="1"/>
    </xf>
    <xf numFmtId="0" fontId="15" fillId="0" borderId="82" xfId="0" applyFont="1" applyBorder="1" applyAlignment="1">
      <alignment horizontal="center"/>
    </xf>
    <xf numFmtId="0" fontId="15" fillId="0" borderId="15" xfId="0" applyFont="1" applyBorder="1" applyAlignment="1">
      <alignment horizontal="center"/>
    </xf>
    <xf numFmtId="0" fontId="15" fillId="0" borderId="19" xfId="0" applyFont="1" applyBorder="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Currency" xfId="53"/>
    <cellStyle name="Currency [0]" xfId="54"/>
    <cellStyle name="Moneda 2" xfId="55"/>
    <cellStyle name="Neutral" xfId="56"/>
    <cellStyle name="Normal 2" xfId="57"/>
    <cellStyle name="Normal 3" xfId="58"/>
    <cellStyle name="Normal_Hoja1"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720"/>
  <sheetViews>
    <sheetView showGridLines="0" workbookViewId="0" topLeftCell="A147">
      <selection activeCell="B3" sqref="B3:D3"/>
    </sheetView>
  </sheetViews>
  <sheetFormatPr defaultColWidth="41.00390625" defaultRowHeight="12.75"/>
  <cols>
    <col min="1" max="1" width="4.421875" style="1" customWidth="1"/>
    <col min="2" max="2" width="96.00390625" style="1" customWidth="1"/>
    <col min="3" max="3" width="28.28125" style="2" customWidth="1"/>
    <col min="4" max="4" width="17.28125" style="2" customWidth="1"/>
    <col min="5" max="5" width="0" style="1" hidden="1" customWidth="1"/>
    <col min="6" max="16384" width="41.00390625" style="1" customWidth="1"/>
  </cols>
  <sheetData>
    <row r="2" spans="2:4" ht="20.25">
      <c r="B2" s="465" t="s">
        <v>343</v>
      </c>
      <c r="C2" s="465"/>
      <c r="D2" s="465"/>
    </row>
    <row r="3" spans="2:4" ht="26.25" customHeight="1">
      <c r="B3" s="466" t="s">
        <v>594</v>
      </c>
      <c r="C3" s="466"/>
      <c r="D3" s="466"/>
    </row>
    <row r="4" spans="2:6" ht="15">
      <c r="B4" s="4"/>
      <c r="C4" s="4"/>
      <c r="D4" s="4"/>
      <c r="F4" s="422"/>
    </row>
    <row r="5" spans="2:4" ht="15.75">
      <c r="B5" s="179" t="s">
        <v>352</v>
      </c>
      <c r="C5" s="180" t="s">
        <v>153</v>
      </c>
      <c r="D5" s="446" t="s">
        <v>60</v>
      </c>
    </row>
    <row r="6" spans="2:4" ht="20.25" customHeight="1">
      <c r="B6" s="181" t="s">
        <v>353</v>
      </c>
      <c r="C6" s="182" t="s">
        <v>154</v>
      </c>
      <c r="D6" s="447"/>
    </row>
    <row r="7" spans="2:4" ht="15">
      <c r="B7" s="110" t="s">
        <v>354</v>
      </c>
      <c r="C7" s="37"/>
      <c r="D7" s="41"/>
    </row>
    <row r="8" spans="2:4" ht="15">
      <c r="B8" s="111" t="s">
        <v>355</v>
      </c>
      <c r="C8" s="37"/>
      <c r="D8" s="9"/>
    </row>
    <row r="9" spans="2:6" ht="14.25">
      <c r="B9" s="55" t="s">
        <v>356</v>
      </c>
      <c r="C9" s="69">
        <f>7146096000*1.06*1.06</f>
        <v>8029353465.6</v>
      </c>
      <c r="D9" s="9"/>
      <c r="F9" s="69"/>
    </row>
    <row r="10" spans="2:4" ht="14.25">
      <c r="B10" s="55"/>
      <c r="C10" s="69"/>
      <c r="D10" s="9"/>
    </row>
    <row r="11" spans="2:4" ht="15">
      <c r="B11" s="111" t="s">
        <v>528</v>
      </c>
      <c r="C11" s="69"/>
      <c r="D11" s="9"/>
    </row>
    <row r="12" spans="2:6" ht="14.25">
      <c r="B12" s="55" t="s">
        <v>357</v>
      </c>
      <c r="C12" s="69">
        <f>964722960*1.06*1.06</f>
        <v>1083962717.8560002</v>
      </c>
      <c r="D12" s="9"/>
      <c r="F12" s="2"/>
    </row>
    <row r="13" spans="2:4" ht="14.25">
      <c r="B13" s="49"/>
      <c r="C13" s="183"/>
      <c r="D13" s="9"/>
    </row>
    <row r="14" spans="2:4" ht="15" thickBot="1">
      <c r="B14" s="55" t="s">
        <v>358</v>
      </c>
      <c r="C14" s="69">
        <f>112360000*1.06*1.06</f>
        <v>126247696</v>
      </c>
      <c r="D14" s="9"/>
    </row>
    <row r="15" spans="2:4" ht="24.75" customHeight="1" thickBot="1">
      <c r="B15" s="112" t="s">
        <v>359</v>
      </c>
      <c r="C15" s="184">
        <f>SUM(C9:C14)</f>
        <v>9239563879.456001</v>
      </c>
      <c r="D15" s="9"/>
    </row>
    <row r="16" spans="2:4" ht="14.25">
      <c r="B16" s="113" t="s">
        <v>580</v>
      </c>
      <c r="C16" s="185">
        <f>C15*6%</f>
        <v>554373832.7673601</v>
      </c>
      <c r="D16" s="9"/>
    </row>
    <row r="17" spans="2:4" ht="14.25">
      <c r="B17" s="55"/>
      <c r="C17" s="37"/>
      <c r="D17" s="9"/>
    </row>
    <row r="18" spans="2:4" ht="15">
      <c r="B18" s="114" t="s">
        <v>360</v>
      </c>
      <c r="C18" s="124"/>
      <c r="D18" s="9"/>
    </row>
    <row r="19" spans="2:4" ht="3" customHeight="1">
      <c r="B19" s="111"/>
      <c r="C19" s="37"/>
      <c r="D19" s="9"/>
    </row>
    <row r="20" spans="2:4" ht="14.25">
      <c r="B20" s="55" t="s">
        <v>380</v>
      </c>
      <c r="C20" s="69">
        <f>23603555088*1.06*1.06</f>
        <v>26520954496.876804</v>
      </c>
      <c r="D20" s="9"/>
    </row>
    <row r="21" spans="2:4" ht="14.25">
      <c r="B21" s="55" t="s">
        <v>361</v>
      </c>
      <c r="C21" s="69">
        <f>3022798608*1.06*1.06</f>
        <v>3396416515.9488</v>
      </c>
      <c r="D21" s="9"/>
    </row>
    <row r="22" spans="2:4" ht="14.25">
      <c r="B22" s="55" t="s">
        <v>362</v>
      </c>
      <c r="C22" s="69">
        <v>850000000</v>
      </c>
      <c r="D22" s="9"/>
    </row>
    <row r="23" spans="2:4" ht="15" thickBot="1">
      <c r="B23" s="49"/>
      <c r="C23" s="49"/>
      <c r="D23" s="9"/>
    </row>
    <row r="24" spans="2:4" ht="15.75" thickBot="1">
      <c r="B24" s="112" t="s">
        <v>359</v>
      </c>
      <c r="C24" s="184">
        <f>SUM(C20:C23)</f>
        <v>30767371012.825603</v>
      </c>
      <c r="D24" s="9"/>
    </row>
    <row r="25" spans="2:4" ht="14.25">
      <c r="B25" s="113" t="s">
        <v>580</v>
      </c>
      <c r="C25" s="49">
        <f>C24*6%</f>
        <v>1846042260.7695363</v>
      </c>
      <c r="D25" s="9"/>
    </row>
    <row r="26" spans="2:4" ht="14.25">
      <c r="B26" s="55"/>
      <c r="C26" s="49"/>
      <c r="D26" s="9"/>
    </row>
    <row r="27" spans="2:4" ht="15">
      <c r="B27" s="115" t="s">
        <v>363</v>
      </c>
      <c r="C27" s="186"/>
      <c r="D27" s="9"/>
    </row>
    <row r="28" spans="2:4" ht="14.25">
      <c r="B28" s="55" t="s">
        <v>364</v>
      </c>
      <c r="C28" s="69">
        <f>2251020240*1.06*1.06</f>
        <v>2529246341.664</v>
      </c>
      <c r="D28" s="9"/>
    </row>
    <row r="29" spans="2:4" ht="14.25">
      <c r="B29" s="55" t="s">
        <v>39</v>
      </c>
      <c r="C29" s="69">
        <f>293275780*1.06*1.06</f>
        <v>329524666.40800005</v>
      </c>
      <c r="D29" s="9"/>
    </row>
    <row r="30" spans="2:4" ht="15" thickBot="1">
      <c r="B30" s="55"/>
      <c r="C30" s="49"/>
      <c r="D30" s="9"/>
    </row>
    <row r="31" spans="2:4" ht="15.75" thickBot="1">
      <c r="B31" s="112" t="s">
        <v>359</v>
      </c>
      <c r="C31" s="184">
        <f>SUM(C28:C30)</f>
        <v>2858771008.072</v>
      </c>
      <c r="D31" s="9"/>
    </row>
    <row r="32" spans="2:4" ht="14.25">
      <c r="B32" s="55" t="s">
        <v>580</v>
      </c>
      <c r="C32" s="49">
        <f>C31*6%</f>
        <v>171526260.48431998</v>
      </c>
      <c r="D32" s="9"/>
    </row>
    <row r="33" spans="2:4" ht="14.25">
      <c r="B33" s="55"/>
      <c r="C33" s="49"/>
      <c r="D33" s="9"/>
    </row>
    <row r="34" spans="2:4" ht="15">
      <c r="B34" s="116" t="s">
        <v>384</v>
      </c>
      <c r="C34" s="187"/>
      <c r="D34" s="9"/>
    </row>
    <row r="35" spans="2:4" ht="15">
      <c r="B35" s="117" t="s">
        <v>385</v>
      </c>
      <c r="C35" s="49"/>
      <c r="D35" s="9"/>
    </row>
    <row r="36" spans="2:4" ht="14.25">
      <c r="B36" s="16" t="s">
        <v>387</v>
      </c>
      <c r="C36" s="69">
        <f>12862973*1.06*1.06</f>
        <v>14452836.462800002</v>
      </c>
      <c r="D36" s="9"/>
    </row>
    <row r="37" spans="2:4" ht="15.75" thickBot="1">
      <c r="B37" s="16"/>
      <c r="C37" s="188"/>
      <c r="D37" s="9"/>
    </row>
    <row r="38" spans="2:4" ht="15.75" thickBot="1">
      <c r="B38" s="118" t="s">
        <v>359</v>
      </c>
      <c r="C38" s="184">
        <f>SUM(C36:C37)</f>
        <v>14452836.462800002</v>
      </c>
      <c r="D38" s="9"/>
    </row>
    <row r="39" spans="2:4" ht="14.25">
      <c r="B39" s="16" t="s">
        <v>580</v>
      </c>
      <c r="C39" s="49">
        <f>C38*6%</f>
        <v>867170.1877680001</v>
      </c>
      <c r="D39" s="9"/>
    </row>
    <row r="40" spans="2:4" ht="15">
      <c r="B40" s="117"/>
      <c r="C40" s="49"/>
      <c r="D40" s="9"/>
    </row>
    <row r="41" spans="2:4" ht="16.5" customHeight="1">
      <c r="B41" s="120" t="s">
        <v>386</v>
      </c>
      <c r="C41" s="170"/>
      <c r="D41" s="9"/>
    </row>
    <row r="42" spans="2:4" ht="17.25" customHeight="1">
      <c r="B42" s="16" t="s">
        <v>387</v>
      </c>
      <c r="C42" s="69">
        <f>64314864*1.06*1.06</f>
        <v>72264181.1904</v>
      </c>
      <c r="D42" s="9"/>
    </row>
    <row r="43" spans="2:4" ht="15.75" thickBot="1">
      <c r="B43" s="16"/>
      <c r="C43" s="188"/>
      <c r="D43" s="9"/>
    </row>
    <row r="44" spans="2:4" ht="15.75" thickBot="1">
      <c r="B44" s="118" t="s">
        <v>359</v>
      </c>
      <c r="C44" s="184">
        <f>SUM(C42:C43)</f>
        <v>72264181.1904</v>
      </c>
      <c r="D44" s="9"/>
    </row>
    <row r="45" spans="2:4" ht="14.25">
      <c r="B45" s="16" t="s">
        <v>580</v>
      </c>
      <c r="C45" s="49">
        <f>C44*6%</f>
        <v>4335850.871424</v>
      </c>
      <c r="D45" s="9"/>
    </row>
    <row r="46" spans="2:4" ht="14.25">
      <c r="B46" s="55"/>
      <c r="C46" s="49"/>
      <c r="D46" s="9"/>
    </row>
    <row r="47" spans="2:4" ht="15">
      <c r="B47" s="120" t="s">
        <v>400</v>
      </c>
      <c r="C47" s="170"/>
      <c r="D47" s="9"/>
    </row>
    <row r="48" spans="2:4" ht="17.25" customHeight="1">
      <c r="B48" s="16" t="s">
        <v>401</v>
      </c>
      <c r="C48" s="69">
        <v>20600000</v>
      </c>
      <c r="D48" s="9"/>
    </row>
    <row r="49" spans="2:4" ht="15.75" thickBot="1">
      <c r="B49" s="16"/>
      <c r="C49" s="188"/>
      <c r="D49" s="9"/>
    </row>
    <row r="50" spans="2:4" ht="15.75" thickBot="1">
      <c r="B50" s="118" t="s">
        <v>359</v>
      </c>
      <c r="C50" s="184">
        <f>SUM(C48:C49)</f>
        <v>20600000</v>
      </c>
      <c r="D50" s="9"/>
    </row>
    <row r="51" spans="2:4" ht="14.25">
      <c r="B51" s="16" t="s">
        <v>580</v>
      </c>
      <c r="C51" s="49">
        <f>C50*6%</f>
        <v>1236000</v>
      </c>
      <c r="D51" s="9"/>
    </row>
    <row r="52" spans="2:8" ht="14.25">
      <c r="B52" s="55"/>
      <c r="C52" s="189"/>
      <c r="D52" s="9"/>
      <c r="E52" s="8"/>
      <c r="F52" s="8"/>
      <c r="G52" s="18"/>
      <c r="H52" s="18"/>
    </row>
    <row r="53" spans="2:4" ht="15">
      <c r="B53" s="176" t="s">
        <v>34</v>
      </c>
      <c r="C53" s="271"/>
      <c r="D53" s="216"/>
    </row>
    <row r="54" spans="2:4" ht="39" customHeight="1">
      <c r="B54" s="88" t="s">
        <v>35</v>
      </c>
      <c r="C54" s="69">
        <f>2572594560*1.06*1.06</f>
        <v>2890567247.616</v>
      </c>
      <c r="D54" s="216"/>
    </row>
    <row r="55" spans="2:4" ht="14.25">
      <c r="B55" s="55"/>
      <c r="C55" s="49"/>
      <c r="D55" s="9"/>
    </row>
    <row r="56" spans="2:4" ht="14.25">
      <c r="B56" s="55" t="s">
        <v>40</v>
      </c>
      <c r="C56" s="49">
        <f>485395200*1.06*1.06</f>
        <v>545390046.72</v>
      </c>
      <c r="D56" s="9"/>
    </row>
    <row r="57" spans="2:4" ht="15" thickBot="1">
      <c r="B57" s="55"/>
      <c r="C57" s="49"/>
      <c r="D57" s="9"/>
    </row>
    <row r="58" spans="2:6" ht="15.75" thickBot="1">
      <c r="B58" s="112" t="s">
        <v>359</v>
      </c>
      <c r="C58" s="184">
        <f>SUM(C54:C57)</f>
        <v>3435957294.3360004</v>
      </c>
      <c r="D58" s="9"/>
      <c r="F58" s="2"/>
    </row>
    <row r="59" spans="2:4" ht="14.25">
      <c r="B59" s="55" t="s">
        <v>580</v>
      </c>
      <c r="C59" s="49">
        <f>C58*6%</f>
        <v>206157437.66016</v>
      </c>
      <c r="D59" s="9"/>
    </row>
    <row r="60" spans="2:4" ht="14.25">
      <c r="B60" s="55"/>
      <c r="C60" s="49"/>
      <c r="D60" s="9"/>
    </row>
    <row r="61" spans="2:4" ht="15.75" thickBot="1">
      <c r="B61" s="115" t="s">
        <v>461</v>
      </c>
      <c r="C61" s="170"/>
      <c r="D61" s="9"/>
    </row>
    <row r="62" spans="2:4" ht="20.25" customHeight="1" thickBot="1">
      <c r="B62" s="55" t="s">
        <v>462</v>
      </c>
      <c r="C62" s="397">
        <v>10500000000</v>
      </c>
      <c r="D62" s="9"/>
    </row>
    <row r="63" spans="2:4" ht="21.75" customHeight="1">
      <c r="B63" s="112" t="s">
        <v>580</v>
      </c>
      <c r="C63" s="49">
        <f>C62*6%</f>
        <v>630000000</v>
      </c>
      <c r="D63" s="9"/>
    </row>
    <row r="64" spans="2:4" ht="15.75" thickBot="1">
      <c r="B64" s="112"/>
      <c r="C64" s="37"/>
      <c r="D64" s="9"/>
    </row>
    <row r="65" spans="2:4" ht="15.75" thickBot="1">
      <c r="B65" s="112" t="s">
        <v>388</v>
      </c>
      <c r="C65" s="184">
        <f>C15+C24+C31+C38+C44+C50+C58+C62</f>
        <v>56908980212.3428</v>
      </c>
      <c r="D65" s="9"/>
    </row>
    <row r="66" spans="2:6" ht="15" customHeight="1">
      <c r="B66" s="112" t="s">
        <v>580</v>
      </c>
      <c r="C66" s="111">
        <f>C65*6%</f>
        <v>3414538812.7405677</v>
      </c>
      <c r="D66" s="9"/>
      <c r="F66" s="2"/>
    </row>
    <row r="67" spans="2:4" ht="15">
      <c r="B67" s="171"/>
      <c r="C67" s="190"/>
      <c r="D67" s="9"/>
    </row>
    <row r="68" spans="2:4" ht="15.75">
      <c r="B68" s="172" t="s">
        <v>365</v>
      </c>
      <c r="C68" s="191"/>
      <c r="D68" s="9"/>
    </row>
    <row r="69" spans="2:4" ht="14.25">
      <c r="B69" s="119"/>
      <c r="C69" s="192"/>
      <c r="D69" s="9"/>
    </row>
    <row r="70" spans="2:4" ht="15">
      <c r="B70" s="111" t="s">
        <v>355</v>
      </c>
      <c r="C70" s="37"/>
      <c r="D70" s="9"/>
    </row>
    <row r="71" spans="2:4" ht="14.25">
      <c r="B71" s="49" t="s">
        <v>366</v>
      </c>
      <c r="C71" s="69">
        <f>475929994*1.06</f>
        <v>504485793.64000005</v>
      </c>
      <c r="D71" s="9"/>
    </row>
    <row r="72" spans="2:4" ht="14.25">
      <c r="B72" s="37"/>
      <c r="C72" s="193"/>
      <c r="D72" s="9"/>
    </row>
    <row r="73" spans="2:4" ht="15">
      <c r="B73" s="120"/>
      <c r="C73" s="37"/>
      <c r="D73" s="9"/>
    </row>
    <row r="74" spans="2:4" ht="15">
      <c r="B74" s="111" t="s">
        <v>367</v>
      </c>
      <c r="C74" s="37"/>
      <c r="D74" s="9"/>
    </row>
    <row r="75" spans="2:4" ht="14.25">
      <c r="B75" s="49" t="s">
        <v>362</v>
      </c>
      <c r="C75" s="69">
        <f>C22</f>
        <v>850000000</v>
      </c>
      <c r="D75" s="9"/>
    </row>
    <row r="76" spans="2:4" ht="14.25">
      <c r="B76" s="28"/>
      <c r="C76" s="49"/>
      <c r="D76" s="9"/>
    </row>
    <row r="77" spans="2:4" ht="15">
      <c r="B77" s="121" t="s">
        <v>368</v>
      </c>
      <c r="C77" s="186"/>
      <c r="D77" s="9"/>
    </row>
    <row r="78" spans="2:4" ht="14.25">
      <c r="B78" s="49" t="s">
        <v>362</v>
      </c>
      <c r="C78" s="69">
        <f>C29</f>
        <v>329524666.40800005</v>
      </c>
      <c r="D78" s="9"/>
    </row>
    <row r="79" spans="2:4" ht="14.25">
      <c r="B79" s="55"/>
      <c r="C79" s="69"/>
      <c r="D79" s="9"/>
    </row>
    <row r="80" spans="2:4" ht="22.5" customHeight="1">
      <c r="B80" s="176" t="s">
        <v>34</v>
      </c>
      <c r="C80" s="194"/>
      <c r="D80" s="9"/>
    </row>
    <row r="81" spans="2:4" ht="14.25">
      <c r="B81" s="55" t="s">
        <v>40</v>
      </c>
      <c r="C81" s="49">
        <f>C56</f>
        <v>545390046.72</v>
      </c>
      <c r="D81" s="9"/>
    </row>
    <row r="82" spans="2:4" ht="15" thickBot="1">
      <c r="B82" s="37"/>
      <c r="C82" s="37"/>
      <c r="D82" s="9"/>
    </row>
    <row r="83" spans="2:4" ht="15.75" thickBot="1">
      <c r="B83" s="112" t="s">
        <v>389</v>
      </c>
      <c r="C83" s="184">
        <f>SUM(C71:C82)</f>
        <v>2229400506.768</v>
      </c>
      <c r="D83" s="9"/>
    </row>
    <row r="84" spans="2:4" ht="15">
      <c r="B84" s="122" t="s">
        <v>580</v>
      </c>
      <c r="C84" s="195">
        <f>C83*6%</f>
        <v>133764030.40608001</v>
      </c>
      <c r="D84" s="9"/>
    </row>
    <row r="85" spans="2:4" ht="15.75" thickBot="1">
      <c r="B85" s="123"/>
      <c r="C85" s="196"/>
      <c r="D85" s="9"/>
    </row>
    <row r="86" spans="2:4" ht="15.75">
      <c r="B86" s="173" t="s">
        <v>369</v>
      </c>
      <c r="C86" s="197"/>
      <c r="D86" s="9"/>
    </row>
    <row r="87" spans="2:4" ht="60.75" customHeight="1">
      <c r="B87" s="104" t="s">
        <v>529</v>
      </c>
      <c r="C87" s="198"/>
      <c r="D87" s="9"/>
    </row>
    <row r="88" spans="2:4" ht="21.75" customHeight="1">
      <c r="B88" s="111" t="s">
        <v>370</v>
      </c>
      <c r="C88" s="69">
        <f>681737558*1.06</f>
        <v>722641811.48</v>
      </c>
      <c r="D88" s="13"/>
    </row>
    <row r="89" spans="2:4" ht="14.25">
      <c r="B89" s="124"/>
      <c r="C89" s="124"/>
      <c r="D89" s="217"/>
    </row>
    <row r="90" spans="2:4" ht="15">
      <c r="B90" s="111" t="s">
        <v>360</v>
      </c>
      <c r="C90" s="49">
        <f>3601632384*1.06</f>
        <v>3817730327.04</v>
      </c>
      <c r="D90" s="17"/>
    </row>
    <row r="91" spans="2:4" ht="15">
      <c r="B91" s="125"/>
      <c r="C91" s="187"/>
      <c r="D91" s="17"/>
    </row>
    <row r="92" spans="2:4" ht="15">
      <c r="B92" s="111" t="s">
        <v>384</v>
      </c>
      <c r="C92" s="49"/>
      <c r="D92" s="17"/>
    </row>
    <row r="93" spans="2:4" ht="15">
      <c r="B93" s="111" t="s">
        <v>385</v>
      </c>
      <c r="C93" s="49">
        <f>8360932*1.06</f>
        <v>8862587.92</v>
      </c>
      <c r="D93" s="17"/>
    </row>
    <row r="94" spans="2:4" ht="15">
      <c r="B94" s="111"/>
      <c r="C94" s="49"/>
      <c r="D94" s="17"/>
    </row>
    <row r="95" spans="2:4" ht="15">
      <c r="B95" s="114"/>
      <c r="C95" s="186"/>
      <c r="D95" s="17"/>
    </row>
    <row r="96" spans="2:4" ht="15">
      <c r="B96" s="111" t="s">
        <v>402</v>
      </c>
      <c r="C96" s="49">
        <v>37777017</v>
      </c>
      <c r="D96" s="17"/>
    </row>
    <row r="97" spans="2:4" ht="15">
      <c r="B97" s="111"/>
      <c r="C97" s="49"/>
      <c r="D97" s="17"/>
    </row>
    <row r="98" spans="2:4" ht="15">
      <c r="B98" s="125"/>
      <c r="C98" s="187"/>
      <c r="D98" s="17"/>
    </row>
    <row r="99" spans="2:4" ht="15">
      <c r="B99" s="117" t="s">
        <v>386</v>
      </c>
      <c r="C99" s="49">
        <v>97079041</v>
      </c>
      <c r="D99" s="17"/>
    </row>
    <row r="100" spans="2:4" ht="15.75" thickBot="1">
      <c r="B100" s="111"/>
      <c r="C100" s="49"/>
      <c r="D100" s="17"/>
    </row>
    <row r="101" spans="2:4" ht="15.75" thickBot="1">
      <c r="B101" s="112" t="s">
        <v>389</v>
      </c>
      <c r="C101" s="184">
        <f>C88+C90+C93+C96+C99</f>
        <v>4684090784.440001</v>
      </c>
      <c r="D101" s="17"/>
    </row>
    <row r="102" spans="2:4" ht="15.75" thickBot="1">
      <c r="B102" s="112" t="s">
        <v>580</v>
      </c>
      <c r="C102" s="199">
        <f>C101*7%</f>
        <v>327886354.91080004</v>
      </c>
      <c r="D102" s="17"/>
    </row>
    <row r="103" spans="2:4" ht="15">
      <c r="B103" s="171"/>
      <c r="C103" s="190"/>
      <c r="D103" s="17"/>
    </row>
    <row r="104" spans="2:4" ht="15.75">
      <c r="B104" s="174" t="s">
        <v>352</v>
      </c>
      <c r="C104" s="200"/>
      <c r="D104" s="17"/>
    </row>
    <row r="105" spans="2:4" ht="21" customHeight="1">
      <c r="B105" s="112" t="s">
        <v>399</v>
      </c>
      <c r="C105" s="189"/>
      <c r="D105" s="17"/>
    </row>
    <row r="106" spans="2:4" ht="15">
      <c r="B106" s="112" t="s">
        <v>398</v>
      </c>
      <c r="C106" s="189">
        <v>3000000000</v>
      </c>
      <c r="D106" s="17"/>
    </row>
    <row r="107" spans="2:4" ht="15.75" thickBot="1">
      <c r="B107" s="112"/>
      <c r="C107" s="201"/>
      <c r="D107" s="17"/>
    </row>
    <row r="108" spans="2:4" ht="15.75" thickBot="1">
      <c r="B108" s="112" t="s">
        <v>389</v>
      </c>
      <c r="C108" s="202">
        <f>SUM(C106:C107)</f>
        <v>3000000000</v>
      </c>
      <c r="D108" s="17"/>
    </row>
    <row r="109" spans="2:4" ht="15.75" thickBot="1">
      <c r="B109" s="112" t="s">
        <v>580</v>
      </c>
      <c r="C109" s="203">
        <f>C108*6%</f>
        <v>180000000</v>
      </c>
      <c r="D109" s="17"/>
    </row>
    <row r="110" spans="2:4" ht="15">
      <c r="B110" s="171"/>
      <c r="C110" s="204"/>
      <c r="D110" s="17"/>
    </row>
    <row r="111" spans="2:4" ht="15.75">
      <c r="B111" s="175" t="s">
        <v>381</v>
      </c>
      <c r="C111" s="205"/>
      <c r="D111" s="17"/>
    </row>
    <row r="112" spans="2:4" ht="50.25" customHeight="1">
      <c r="B112" s="103" t="s">
        <v>383</v>
      </c>
      <c r="C112" s="198"/>
      <c r="D112" s="17"/>
    </row>
    <row r="113" spans="2:4" ht="15" thickBot="1">
      <c r="B113" s="49"/>
      <c r="C113" s="37"/>
      <c r="D113" s="17"/>
    </row>
    <row r="114" spans="2:4" ht="15.75" thickBot="1">
      <c r="B114" s="112" t="s">
        <v>390</v>
      </c>
      <c r="C114" s="184">
        <v>500000000</v>
      </c>
      <c r="D114" s="218"/>
    </row>
    <row r="115" spans="2:4" ht="15" hidden="1">
      <c r="B115" s="111"/>
      <c r="C115" s="206"/>
      <c r="D115" s="219"/>
    </row>
    <row r="116" spans="2:4" ht="15" hidden="1">
      <c r="B116" s="111"/>
      <c r="C116" s="111"/>
      <c r="D116" s="17"/>
    </row>
    <row r="117" spans="2:4" ht="15">
      <c r="B117" s="112" t="s">
        <v>580</v>
      </c>
      <c r="C117" s="37"/>
      <c r="D117" s="17"/>
    </row>
    <row r="118" spans="2:4" ht="15.75">
      <c r="B118" s="138" t="s">
        <v>131</v>
      </c>
      <c r="C118" s="207"/>
      <c r="D118" s="223"/>
    </row>
    <row r="119" spans="2:4" ht="76.5" customHeight="1">
      <c r="B119" s="126" t="s">
        <v>38</v>
      </c>
      <c r="C119" s="208"/>
      <c r="D119" s="224" t="s">
        <v>382</v>
      </c>
    </row>
    <row r="120" spans="2:4" ht="15.75">
      <c r="B120" s="138" t="s">
        <v>371</v>
      </c>
      <c r="C120" s="209"/>
      <c r="D120" s="223" t="s">
        <v>60</v>
      </c>
    </row>
    <row r="121" spans="2:4" ht="15.75" customHeight="1">
      <c r="B121" s="127" t="s">
        <v>132</v>
      </c>
      <c r="C121" s="210">
        <v>5000000000</v>
      </c>
      <c r="D121" s="17">
        <v>20</v>
      </c>
    </row>
    <row r="122" spans="2:6" ht="14.25">
      <c r="B122" s="128" t="s">
        <v>41</v>
      </c>
      <c r="C122" s="210">
        <v>1800000000</v>
      </c>
      <c r="D122" s="17">
        <v>20</v>
      </c>
      <c r="F122" s="210"/>
    </row>
    <row r="123" spans="2:4" ht="14.25">
      <c r="B123" s="127" t="s">
        <v>372</v>
      </c>
      <c r="C123" s="210">
        <v>1500000000</v>
      </c>
      <c r="D123" s="17">
        <v>10</v>
      </c>
    </row>
    <row r="124" spans="2:4" ht="14.25">
      <c r="B124" s="127" t="s">
        <v>373</v>
      </c>
      <c r="C124" s="210">
        <v>1500000000</v>
      </c>
      <c r="D124" s="17">
        <v>10</v>
      </c>
    </row>
    <row r="125" spans="2:4" ht="14.25">
      <c r="B125" s="129" t="s">
        <v>583</v>
      </c>
      <c r="C125" s="210">
        <v>1500000000</v>
      </c>
      <c r="D125" s="17">
        <v>10</v>
      </c>
    </row>
    <row r="126" spans="2:4" ht="14.25">
      <c r="B126" s="127" t="s">
        <v>156</v>
      </c>
      <c r="C126" s="210">
        <v>800000000</v>
      </c>
      <c r="D126" s="17">
        <v>11</v>
      </c>
    </row>
    <row r="127" spans="2:4" ht="14.25">
      <c r="B127" s="127" t="s">
        <v>133</v>
      </c>
      <c r="C127" s="210">
        <v>800000000</v>
      </c>
      <c r="D127" s="17">
        <v>10</v>
      </c>
    </row>
    <row r="128" spans="2:4" ht="14.25">
      <c r="B128" s="127" t="s">
        <v>374</v>
      </c>
      <c r="C128" s="210">
        <v>800000000</v>
      </c>
      <c r="D128" s="17">
        <v>10</v>
      </c>
    </row>
    <row r="129" spans="2:4" ht="14.25">
      <c r="B129" s="127" t="s">
        <v>158</v>
      </c>
      <c r="C129" s="210">
        <v>800000000</v>
      </c>
      <c r="D129" s="17">
        <v>11</v>
      </c>
    </row>
    <row r="130" spans="2:4" ht="14.25">
      <c r="B130" s="127" t="s">
        <v>157</v>
      </c>
      <c r="C130" s="210">
        <v>800000000</v>
      </c>
      <c r="D130" s="17">
        <v>10</v>
      </c>
    </row>
    <row r="131" spans="2:4" ht="14.25">
      <c r="B131" s="129" t="s">
        <v>375</v>
      </c>
      <c r="C131" s="210">
        <v>300000000</v>
      </c>
      <c r="D131" s="17">
        <v>15</v>
      </c>
    </row>
    <row r="132" spans="2:4" ht="14.25">
      <c r="B132" s="155" t="s">
        <v>404</v>
      </c>
      <c r="C132" s="210">
        <v>800000000</v>
      </c>
      <c r="D132" s="17">
        <v>20</v>
      </c>
    </row>
    <row r="133" spans="2:4" ht="14.25">
      <c r="B133" s="130" t="s">
        <v>431</v>
      </c>
      <c r="C133" s="210">
        <v>100000000</v>
      </c>
      <c r="D133" s="17">
        <v>5</v>
      </c>
    </row>
    <row r="134" spans="2:4" ht="14.25">
      <c r="B134" s="104" t="s">
        <v>579</v>
      </c>
      <c r="C134" s="210">
        <v>800000000</v>
      </c>
      <c r="D134" s="17">
        <v>7</v>
      </c>
    </row>
    <row r="135" spans="2:4" ht="14.25">
      <c r="B135" s="129" t="s">
        <v>175</v>
      </c>
      <c r="C135" s="210">
        <v>800000000</v>
      </c>
      <c r="D135" s="17">
        <v>15</v>
      </c>
    </row>
    <row r="136" spans="2:4" ht="14.25">
      <c r="B136" s="25" t="s">
        <v>159</v>
      </c>
      <c r="C136" s="210">
        <v>800000000</v>
      </c>
      <c r="D136" s="17">
        <v>10</v>
      </c>
    </row>
    <row r="137" spans="2:4" ht="18" customHeight="1">
      <c r="B137" s="156" t="s">
        <v>405</v>
      </c>
      <c r="C137" s="210">
        <v>1000000000</v>
      </c>
      <c r="D137" s="17">
        <v>10</v>
      </c>
    </row>
    <row r="138" spans="2:4" ht="18.75" customHeight="1">
      <c r="B138" s="129" t="s">
        <v>430</v>
      </c>
      <c r="C138" s="210">
        <v>700000000</v>
      </c>
      <c r="D138" s="17">
        <v>10</v>
      </c>
    </row>
    <row r="139" spans="2:4" ht="18" customHeight="1">
      <c r="B139" s="127" t="s">
        <v>376</v>
      </c>
      <c r="C139" s="210">
        <v>100000000</v>
      </c>
      <c r="D139" s="17">
        <v>5</v>
      </c>
    </row>
    <row r="140" spans="2:4" ht="14.25">
      <c r="B140" s="127" t="s">
        <v>377</v>
      </c>
      <c r="C140" s="210">
        <v>500000000</v>
      </c>
      <c r="D140" s="17">
        <v>5</v>
      </c>
    </row>
    <row r="141" spans="2:4" ht="17.25" customHeight="1">
      <c r="B141" s="25" t="s">
        <v>160</v>
      </c>
      <c r="C141" s="12">
        <v>500000000</v>
      </c>
      <c r="D141" s="17">
        <v>5</v>
      </c>
    </row>
    <row r="142" spans="2:4" ht="14.25">
      <c r="B142" s="25" t="s">
        <v>161</v>
      </c>
      <c r="C142" s="12">
        <v>500000000</v>
      </c>
      <c r="D142" s="17">
        <v>5</v>
      </c>
    </row>
    <row r="143" spans="2:4" ht="30" customHeight="1">
      <c r="B143" s="131" t="s">
        <v>52</v>
      </c>
      <c r="C143" s="210" t="s">
        <v>155</v>
      </c>
      <c r="D143" s="17">
        <v>5</v>
      </c>
    </row>
    <row r="144" spans="2:4" ht="15" customHeight="1">
      <c r="B144" s="119" t="s">
        <v>516</v>
      </c>
      <c r="C144" s="272" t="s">
        <v>432</v>
      </c>
      <c r="D144" s="17">
        <v>20</v>
      </c>
    </row>
    <row r="145" spans="2:4" ht="15" customHeight="1">
      <c r="B145" s="25" t="s">
        <v>42</v>
      </c>
      <c r="C145" s="273" t="s">
        <v>433</v>
      </c>
      <c r="D145" s="17">
        <v>5</v>
      </c>
    </row>
    <row r="146" spans="2:4" ht="35.25" customHeight="1">
      <c r="B146" s="304" t="s">
        <v>434</v>
      </c>
      <c r="C146" s="274" t="s">
        <v>435</v>
      </c>
      <c r="D146" s="17">
        <v>30</v>
      </c>
    </row>
    <row r="147" spans="2:4" ht="30" customHeight="1">
      <c r="B147" s="25" t="s">
        <v>61</v>
      </c>
      <c r="C147" s="12">
        <v>100000000</v>
      </c>
      <c r="D147" s="17">
        <v>6</v>
      </c>
    </row>
    <row r="148" spans="2:4" ht="14.25">
      <c r="B148" s="132"/>
      <c r="C148" s="211"/>
      <c r="D148" s="17"/>
    </row>
    <row r="149" spans="2:4" ht="19.5" customHeight="1">
      <c r="B149" s="178" t="s">
        <v>127</v>
      </c>
      <c r="C149" s="30"/>
      <c r="D149" s="154">
        <f>SUM(D121:D148)</f>
        <v>300</v>
      </c>
    </row>
    <row r="150" spans="2:4" ht="15" customHeight="1">
      <c r="B150" s="451" t="s">
        <v>223</v>
      </c>
      <c r="C150" s="452"/>
      <c r="D150" s="435" t="s">
        <v>60</v>
      </c>
    </row>
    <row r="151" spans="2:4" ht="15" customHeight="1">
      <c r="B151" s="451"/>
      <c r="C151" s="452"/>
      <c r="D151" s="461"/>
    </row>
    <row r="152" spans="2:4" ht="18.75" customHeight="1">
      <c r="B152" s="12" t="s">
        <v>289</v>
      </c>
      <c r="C152" s="212"/>
      <c r="D152" s="13">
        <v>2</v>
      </c>
    </row>
    <row r="153" spans="2:4" ht="18.75" customHeight="1">
      <c r="B153" s="12" t="s">
        <v>290</v>
      </c>
      <c r="C153" s="213"/>
      <c r="D153" s="13">
        <v>2</v>
      </c>
    </row>
    <row r="154" spans="2:4" ht="18.75" customHeight="1">
      <c r="B154" s="12" t="s">
        <v>564</v>
      </c>
      <c r="C154" s="423" t="s">
        <v>581</v>
      </c>
      <c r="D154" s="13">
        <v>25</v>
      </c>
    </row>
    <row r="155" spans="2:4" ht="18.75" customHeight="1">
      <c r="B155" s="12" t="s">
        <v>291</v>
      </c>
      <c r="C155" s="213"/>
      <c r="D155" s="13">
        <v>4</v>
      </c>
    </row>
    <row r="156" spans="2:4" ht="18.75" customHeight="1">
      <c r="B156" s="12" t="s">
        <v>292</v>
      </c>
      <c r="C156" s="213"/>
      <c r="D156" s="13">
        <v>3</v>
      </c>
    </row>
    <row r="157" spans="2:4" ht="18.75" customHeight="1">
      <c r="B157" s="12" t="s">
        <v>293</v>
      </c>
      <c r="C157" s="213"/>
      <c r="D157" s="13">
        <v>4</v>
      </c>
    </row>
    <row r="158" spans="2:4" ht="18.75" customHeight="1">
      <c r="B158" s="157" t="s">
        <v>407</v>
      </c>
      <c r="C158" s="213"/>
      <c r="D158" s="13">
        <v>10</v>
      </c>
    </row>
    <row r="159" spans="2:4" ht="18.75" customHeight="1">
      <c r="B159" s="157" t="s">
        <v>406</v>
      </c>
      <c r="C159" s="213"/>
      <c r="D159" s="13">
        <v>4</v>
      </c>
    </row>
    <row r="160" spans="2:4" ht="18.75" customHeight="1">
      <c r="B160" s="12" t="s">
        <v>436</v>
      </c>
      <c r="C160" s="213"/>
      <c r="D160" s="13">
        <v>4</v>
      </c>
    </row>
    <row r="161" spans="2:4" ht="28.5">
      <c r="B161" s="14" t="s">
        <v>464</v>
      </c>
      <c r="C161" s="213"/>
      <c r="D161" s="220">
        <v>4</v>
      </c>
    </row>
    <row r="162" spans="2:4" ht="34.5" customHeight="1">
      <c r="B162" s="12" t="s">
        <v>437</v>
      </c>
      <c r="C162" s="213"/>
      <c r="D162" s="248" t="s">
        <v>382</v>
      </c>
    </row>
    <row r="163" spans="2:4" ht="18.75" customHeight="1">
      <c r="B163" s="157" t="s">
        <v>294</v>
      </c>
      <c r="C163" s="213"/>
      <c r="D163" s="13">
        <v>4</v>
      </c>
    </row>
    <row r="164" spans="2:4" ht="18.75" customHeight="1">
      <c r="B164" s="14" t="s">
        <v>295</v>
      </c>
      <c r="C164" s="213"/>
      <c r="D164" s="220">
        <v>4</v>
      </c>
    </row>
    <row r="165" spans="2:4" ht="18.75" customHeight="1">
      <c r="B165" s="14" t="s">
        <v>296</v>
      </c>
      <c r="C165" s="213"/>
      <c r="D165" s="220">
        <v>4</v>
      </c>
    </row>
    <row r="166" spans="2:4" ht="18.75" customHeight="1">
      <c r="B166" s="14" t="s">
        <v>297</v>
      </c>
      <c r="C166" s="213"/>
      <c r="D166" s="13">
        <v>4</v>
      </c>
    </row>
    <row r="167" spans="2:4" ht="18.75" customHeight="1">
      <c r="B167" s="14" t="s">
        <v>298</v>
      </c>
      <c r="C167" s="213"/>
      <c r="D167" s="220">
        <v>4</v>
      </c>
    </row>
    <row r="168" spans="2:4" ht="18.75" customHeight="1">
      <c r="B168" s="14" t="s">
        <v>299</v>
      </c>
      <c r="C168" s="213"/>
      <c r="D168" s="220">
        <v>4</v>
      </c>
    </row>
    <row r="169" spans="2:4" ht="18.75" customHeight="1">
      <c r="B169" s="14" t="s">
        <v>300</v>
      </c>
      <c r="C169" s="213"/>
      <c r="D169" s="220">
        <v>4</v>
      </c>
    </row>
    <row r="170" spans="2:4" ht="18.75" customHeight="1">
      <c r="B170" s="14" t="s">
        <v>301</v>
      </c>
      <c r="C170" s="213"/>
      <c r="D170" s="220">
        <v>4</v>
      </c>
    </row>
    <row r="171" spans="2:4" ht="18.75" customHeight="1">
      <c r="B171" s="14" t="s">
        <v>302</v>
      </c>
      <c r="C171" s="213"/>
      <c r="D171" s="220">
        <v>4</v>
      </c>
    </row>
    <row r="172" spans="2:4" ht="18.75" customHeight="1">
      <c r="B172" s="157" t="s">
        <v>408</v>
      </c>
      <c r="C172" s="213"/>
      <c r="D172" s="13">
        <v>4</v>
      </c>
    </row>
    <row r="173" spans="2:4" ht="18.75" customHeight="1">
      <c r="B173" s="14" t="s">
        <v>303</v>
      </c>
      <c r="C173" s="213"/>
      <c r="D173" s="13">
        <v>4</v>
      </c>
    </row>
    <row r="174" spans="2:4" ht="18.75" customHeight="1">
      <c r="B174" s="14" t="s">
        <v>565</v>
      </c>
      <c r="C174" s="213"/>
      <c r="D174" s="220">
        <v>4</v>
      </c>
    </row>
    <row r="175" spans="2:4" ht="18.75" customHeight="1">
      <c r="B175" s="14" t="s">
        <v>304</v>
      </c>
      <c r="C175" s="213"/>
      <c r="D175" s="13">
        <v>4</v>
      </c>
    </row>
    <row r="176" spans="2:4" ht="18.75" customHeight="1">
      <c r="B176" s="14" t="s">
        <v>305</v>
      </c>
      <c r="C176" s="213"/>
      <c r="D176" s="220">
        <v>4</v>
      </c>
    </row>
    <row r="177" spans="2:4" ht="18.75" customHeight="1">
      <c r="B177" s="14" t="s">
        <v>392</v>
      </c>
      <c r="C177" s="213"/>
      <c r="D177" s="220">
        <v>4</v>
      </c>
    </row>
    <row r="178" spans="2:4" ht="18.75" customHeight="1">
      <c r="B178" s="12" t="s">
        <v>62</v>
      </c>
      <c r="C178" s="213"/>
      <c r="D178" s="13">
        <v>4</v>
      </c>
    </row>
    <row r="179" spans="2:4" ht="18.75" customHeight="1">
      <c r="B179" s="14" t="s">
        <v>566</v>
      </c>
      <c r="C179" s="213"/>
      <c r="D179" s="220">
        <v>5</v>
      </c>
    </row>
    <row r="180" spans="2:4" ht="18.75" customHeight="1">
      <c r="B180" s="12" t="s">
        <v>306</v>
      </c>
      <c r="C180" s="213"/>
      <c r="D180" s="13">
        <v>20</v>
      </c>
    </row>
    <row r="181" spans="2:4" ht="18.75" customHeight="1">
      <c r="B181" s="12" t="s">
        <v>307</v>
      </c>
      <c r="C181" s="213"/>
      <c r="D181" s="13">
        <v>4</v>
      </c>
    </row>
    <row r="182" spans="2:4" ht="18.75" customHeight="1">
      <c r="B182" s="157" t="s">
        <v>409</v>
      </c>
      <c r="C182" s="213"/>
      <c r="D182" s="13">
        <v>4</v>
      </c>
    </row>
    <row r="183" spans="2:4" ht="18.75" customHeight="1">
      <c r="B183" s="12" t="s">
        <v>0</v>
      </c>
      <c r="C183" s="213"/>
      <c r="D183" s="13">
        <v>4</v>
      </c>
    </row>
    <row r="184" spans="2:4" ht="18.75" customHeight="1">
      <c r="B184" s="12" t="s">
        <v>308</v>
      </c>
      <c r="C184" s="213"/>
      <c r="D184" s="13">
        <v>3</v>
      </c>
    </row>
    <row r="185" spans="2:4" ht="18.75" customHeight="1">
      <c r="B185" s="12" t="s">
        <v>309</v>
      </c>
      <c r="C185" s="213"/>
      <c r="D185" s="13">
        <v>10</v>
      </c>
    </row>
    <row r="186" spans="2:4" ht="18.75" customHeight="1">
      <c r="B186" s="12" t="s">
        <v>310</v>
      </c>
      <c r="C186" s="213"/>
      <c r="D186" s="221">
        <v>10</v>
      </c>
    </row>
    <row r="187" spans="2:4" ht="18.75" customHeight="1">
      <c r="B187" s="133" t="s">
        <v>17</v>
      </c>
      <c r="C187" s="213"/>
      <c r="D187" s="13">
        <v>11</v>
      </c>
    </row>
    <row r="188" spans="2:4" ht="18.75" customHeight="1">
      <c r="B188" s="12" t="s">
        <v>36</v>
      </c>
      <c r="C188" s="213"/>
      <c r="D188" s="13">
        <v>3</v>
      </c>
    </row>
    <row r="189" spans="2:4" ht="18.75" customHeight="1">
      <c r="B189" s="133" t="s">
        <v>63</v>
      </c>
      <c r="C189" s="213"/>
      <c r="D189" s="221">
        <v>6</v>
      </c>
    </row>
    <row r="190" spans="2:4" ht="18.75" customHeight="1">
      <c r="B190" s="133" t="s">
        <v>311</v>
      </c>
      <c r="C190" s="213"/>
      <c r="D190" s="13">
        <v>8</v>
      </c>
    </row>
    <row r="191" spans="2:4" ht="18.75" customHeight="1">
      <c r="B191" s="12" t="s">
        <v>312</v>
      </c>
      <c r="C191" s="213"/>
      <c r="D191" s="13">
        <v>3</v>
      </c>
    </row>
    <row r="192" spans="2:4" ht="18.75" customHeight="1">
      <c r="B192" s="12" t="s">
        <v>313</v>
      </c>
      <c r="C192" s="213"/>
      <c r="D192" s="248" t="s">
        <v>382</v>
      </c>
    </row>
    <row r="193" spans="2:4" ht="18.75" customHeight="1">
      <c r="B193" s="157" t="s">
        <v>410</v>
      </c>
      <c r="C193" s="213"/>
      <c r="D193" s="13">
        <v>3</v>
      </c>
    </row>
    <row r="194" spans="2:4" ht="18.75" customHeight="1">
      <c r="B194" s="158" t="s">
        <v>438</v>
      </c>
      <c r="C194" s="213"/>
      <c r="D194" s="251">
        <v>10</v>
      </c>
    </row>
    <row r="195" spans="2:4" ht="18.75" customHeight="1">
      <c r="B195" s="55" t="s">
        <v>201</v>
      </c>
      <c r="C195" s="213"/>
      <c r="D195" s="17">
        <v>3</v>
      </c>
    </row>
    <row r="196" spans="2:4" ht="18.75" customHeight="1">
      <c r="B196" s="69" t="s">
        <v>567</v>
      </c>
      <c r="C196" s="213"/>
      <c r="D196" s="17">
        <v>3</v>
      </c>
    </row>
    <row r="197" spans="2:4" ht="18.75" customHeight="1">
      <c r="B197" s="69" t="s">
        <v>568</v>
      </c>
      <c r="C197" s="213"/>
      <c r="D197" s="222">
        <v>5</v>
      </c>
    </row>
    <row r="198" spans="2:4" ht="18.75" customHeight="1">
      <c r="B198" s="134" t="s">
        <v>64</v>
      </c>
      <c r="C198" s="213"/>
      <c r="D198" s="248" t="s">
        <v>382</v>
      </c>
    </row>
    <row r="199" spans="2:4" ht="18.75" customHeight="1">
      <c r="B199" s="12" t="s">
        <v>56</v>
      </c>
      <c r="C199" s="213"/>
      <c r="D199" s="222">
        <v>6</v>
      </c>
    </row>
    <row r="200" spans="2:4" ht="33" customHeight="1">
      <c r="B200" s="425" t="s">
        <v>584</v>
      </c>
      <c r="C200" s="424" t="s">
        <v>585</v>
      </c>
      <c r="D200" s="222">
        <v>10</v>
      </c>
    </row>
    <row r="201" spans="2:4" ht="49.5" customHeight="1">
      <c r="B201" s="426" t="s">
        <v>586</v>
      </c>
      <c r="C201" s="213"/>
      <c r="D201" s="222">
        <v>15</v>
      </c>
    </row>
    <row r="202" spans="2:4" ht="18.75" customHeight="1">
      <c r="B202" s="69" t="s">
        <v>393</v>
      </c>
      <c r="C202" s="213"/>
      <c r="D202" s="222">
        <v>3</v>
      </c>
    </row>
    <row r="203" spans="2:4" ht="18.75" customHeight="1">
      <c r="B203" s="55" t="s">
        <v>394</v>
      </c>
      <c r="C203" s="213"/>
      <c r="D203" s="222">
        <v>3</v>
      </c>
    </row>
    <row r="204" spans="2:4" ht="18.75" customHeight="1">
      <c r="B204" s="49" t="s">
        <v>395</v>
      </c>
      <c r="C204" s="213"/>
      <c r="D204" s="16">
        <v>5</v>
      </c>
    </row>
    <row r="205" spans="2:4" ht="18.75" customHeight="1">
      <c r="B205" s="55" t="s">
        <v>396</v>
      </c>
      <c r="C205" s="213"/>
      <c r="D205" s="19">
        <v>5</v>
      </c>
    </row>
    <row r="206" spans="2:4" ht="18.75" customHeight="1">
      <c r="B206" s="49" t="s">
        <v>397</v>
      </c>
      <c r="C206" s="213"/>
      <c r="D206" s="19">
        <v>3</v>
      </c>
    </row>
    <row r="207" spans="2:4" ht="18.75" customHeight="1">
      <c r="B207" s="12" t="s">
        <v>1</v>
      </c>
      <c r="C207" s="213"/>
      <c r="D207" s="19">
        <v>4</v>
      </c>
    </row>
    <row r="208" spans="2:4" ht="19.5" customHeight="1">
      <c r="B208" s="47" t="s">
        <v>197</v>
      </c>
      <c r="C208" s="213"/>
      <c r="D208" s="19"/>
    </row>
    <row r="209" spans="2:4" ht="19.5" customHeight="1">
      <c r="B209" s="49" t="s">
        <v>198</v>
      </c>
      <c r="C209" s="213"/>
      <c r="D209" s="19"/>
    </row>
    <row r="210" spans="2:4" ht="19.5" customHeight="1">
      <c r="B210" s="49" t="s">
        <v>199</v>
      </c>
      <c r="C210" s="213"/>
      <c r="D210" s="19"/>
    </row>
    <row r="211" spans="2:4" ht="19.5" customHeight="1">
      <c r="B211" s="49" t="s">
        <v>200</v>
      </c>
      <c r="C211" s="213"/>
      <c r="D211" s="248" t="s">
        <v>382</v>
      </c>
    </row>
    <row r="212" spans="2:4" ht="44.25" customHeight="1">
      <c r="B212" s="58" t="s">
        <v>425</v>
      </c>
      <c r="C212" s="213"/>
      <c r="D212" s="19">
        <v>5</v>
      </c>
    </row>
    <row r="213" spans="2:4" ht="36" customHeight="1">
      <c r="B213" s="58" t="s">
        <v>426</v>
      </c>
      <c r="C213" s="213"/>
      <c r="D213" s="19"/>
    </row>
    <row r="214" spans="2:4" ht="10.5" customHeight="1">
      <c r="B214" s="49"/>
      <c r="C214" s="214"/>
      <c r="D214" s="19"/>
    </row>
    <row r="215" spans="2:4" ht="19.5" customHeight="1">
      <c r="B215" s="280" t="s">
        <v>127</v>
      </c>
      <c r="C215" s="215"/>
      <c r="D215" s="11">
        <f>SUM(D152:D214)</f>
        <v>300</v>
      </c>
    </row>
    <row r="216" spans="2:4" ht="19.5" customHeight="1">
      <c r="B216" s="139" t="s">
        <v>147</v>
      </c>
      <c r="C216" s="140"/>
      <c r="D216" s="159"/>
    </row>
    <row r="217" spans="2:4" ht="36" customHeight="1">
      <c r="B217" s="448" t="s">
        <v>391</v>
      </c>
      <c r="C217" s="449"/>
      <c r="D217" s="464"/>
    </row>
    <row r="218" spans="2:4" ht="28.5" customHeight="1">
      <c r="B218" s="275" t="s">
        <v>162</v>
      </c>
      <c r="C218" s="276" t="s">
        <v>43</v>
      </c>
      <c r="D218" s="277">
        <v>120</v>
      </c>
    </row>
    <row r="219" spans="2:4" ht="28.5" customHeight="1">
      <c r="B219" s="275" t="s">
        <v>2</v>
      </c>
      <c r="C219" s="276" t="s">
        <v>245</v>
      </c>
      <c r="D219" s="277">
        <v>30</v>
      </c>
    </row>
    <row r="220" spans="2:4" ht="28.5" customHeight="1">
      <c r="B220" s="275" t="s">
        <v>163</v>
      </c>
      <c r="C220" s="276" t="s">
        <v>213</v>
      </c>
      <c r="D220" s="277">
        <v>8</v>
      </c>
    </row>
    <row r="221" spans="2:4" ht="28.5" customHeight="1">
      <c r="B221" s="275" t="s">
        <v>164</v>
      </c>
      <c r="C221" s="276" t="s">
        <v>245</v>
      </c>
      <c r="D221" s="277">
        <v>7</v>
      </c>
    </row>
    <row r="222" spans="2:4" ht="28.5" customHeight="1">
      <c r="B222" s="275" t="s">
        <v>128</v>
      </c>
      <c r="C222" s="276" t="s">
        <v>213</v>
      </c>
      <c r="D222" s="277">
        <v>8</v>
      </c>
    </row>
    <row r="223" spans="2:4" ht="28.5" customHeight="1">
      <c r="B223" s="275" t="s">
        <v>3</v>
      </c>
      <c r="C223" s="276" t="s">
        <v>245</v>
      </c>
      <c r="D223" s="277">
        <v>8</v>
      </c>
    </row>
    <row r="224" spans="2:4" ht="28.5" customHeight="1">
      <c r="B224" s="275" t="s">
        <v>246</v>
      </c>
      <c r="C224" s="276" t="s">
        <v>247</v>
      </c>
      <c r="D224" s="277">
        <v>7</v>
      </c>
    </row>
    <row r="225" spans="2:4" ht="28.5" customHeight="1">
      <c r="B225" s="275" t="s">
        <v>256</v>
      </c>
      <c r="C225" s="276" t="s">
        <v>149</v>
      </c>
      <c r="D225" s="277">
        <v>4</v>
      </c>
    </row>
    <row r="226" spans="2:4" ht="28.5" customHeight="1">
      <c r="B226" s="275" t="s">
        <v>403</v>
      </c>
      <c r="C226" s="276" t="s">
        <v>213</v>
      </c>
      <c r="D226" s="277">
        <v>100</v>
      </c>
    </row>
    <row r="227" spans="2:4" ht="28.5" customHeight="1">
      <c r="B227" s="275" t="s">
        <v>148</v>
      </c>
      <c r="C227" s="276" t="s">
        <v>149</v>
      </c>
      <c r="D227" s="277">
        <v>8</v>
      </c>
    </row>
    <row r="228" spans="2:4" ht="18.75" customHeight="1">
      <c r="B228" s="281" t="s">
        <v>127</v>
      </c>
      <c r="C228" s="278"/>
      <c r="D228" s="279">
        <f>SUM(D218:D227)</f>
        <v>300</v>
      </c>
    </row>
    <row r="229" spans="2:4" ht="12.75" hidden="1">
      <c r="B229" s="440" t="s">
        <v>37</v>
      </c>
      <c r="C229" s="441"/>
      <c r="D229" s="153" t="s">
        <v>60</v>
      </c>
    </row>
    <row r="230" spans="2:4" ht="18.75" customHeight="1" hidden="1">
      <c r="B230" s="108" t="e">
        <f>+#REF!</f>
        <v>#REF!</v>
      </c>
      <c r="C230" s="94"/>
      <c r="D230" s="95">
        <v>100</v>
      </c>
    </row>
    <row r="231" spans="2:4" s="20" customFormat="1" ht="18.75" customHeight="1">
      <c r="B231" s="434" t="s">
        <v>37</v>
      </c>
      <c r="C231" s="434"/>
      <c r="D231" s="284" t="s">
        <v>60</v>
      </c>
    </row>
    <row r="232" spans="2:4" s="20" customFormat="1" ht="24.75" customHeight="1">
      <c r="B232" s="282" t="s">
        <v>153</v>
      </c>
      <c r="C232" s="283"/>
      <c r="D232" s="298">
        <v>100</v>
      </c>
    </row>
    <row r="233" spans="2:4" s="20" customFormat="1" ht="18.75" customHeight="1">
      <c r="B233" s="434" t="s">
        <v>439</v>
      </c>
      <c r="C233" s="434"/>
      <c r="D233" s="284" t="s">
        <v>60</v>
      </c>
    </row>
    <row r="234" spans="2:4" s="20" customFormat="1" ht="24.75" customHeight="1">
      <c r="B234" s="285" t="s">
        <v>439</v>
      </c>
      <c r="C234" s="286"/>
      <c r="D234" s="299">
        <v>100</v>
      </c>
    </row>
    <row r="235" spans="2:4" s="20" customFormat="1" ht="18.75" customHeight="1">
      <c r="B235" s="32"/>
      <c r="C235" s="8"/>
      <c r="D235" s="15"/>
    </row>
    <row r="236" spans="2:4" ht="15">
      <c r="B236" s="33"/>
      <c r="C236" s="22"/>
      <c r="D236" s="22"/>
    </row>
    <row r="237" spans="2:4" ht="12.75" customHeight="1">
      <c r="B237" s="454" t="s">
        <v>351</v>
      </c>
      <c r="C237" s="454" t="s">
        <v>6</v>
      </c>
      <c r="D237" s="454" t="s">
        <v>60</v>
      </c>
    </row>
    <row r="238" spans="2:4" ht="12.75" customHeight="1">
      <c r="B238" s="447"/>
      <c r="C238" s="447"/>
      <c r="D238" s="447"/>
    </row>
    <row r="239" spans="2:4" ht="14.25" customHeight="1">
      <c r="B239" s="21"/>
      <c r="C239" s="29"/>
      <c r="D239" s="41"/>
    </row>
    <row r="240" spans="2:4" ht="14.25" customHeight="1">
      <c r="B240" s="292" t="s">
        <v>214</v>
      </c>
      <c r="C240" s="294">
        <f>'Relación Autos '!I11</f>
        <v>171800000</v>
      </c>
      <c r="D240" s="288"/>
    </row>
    <row r="241" spans="2:4" ht="14.25" customHeight="1">
      <c r="B241" s="292"/>
      <c r="C241" s="287"/>
      <c r="D241" s="288"/>
    </row>
    <row r="242" spans="2:4" ht="14.25" customHeight="1">
      <c r="B242" s="292" t="s">
        <v>511</v>
      </c>
      <c r="C242" s="287"/>
      <c r="D242" s="288"/>
    </row>
    <row r="243" spans="2:4" ht="28.5">
      <c r="B243" s="293" t="s">
        <v>440</v>
      </c>
      <c r="C243" s="289"/>
      <c r="D243" s="290" t="s">
        <v>382</v>
      </c>
    </row>
    <row r="244" spans="2:4" ht="15">
      <c r="B244" s="73"/>
      <c r="C244" s="29"/>
      <c r="D244" s="291"/>
    </row>
    <row r="245" spans="2:4" ht="18" customHeight="1">
      <c r="B245" s="141" t="s">
        <v>131</v>
      </c>
      <c r="C245" s="266"/>
      <c r="D245" s="296" t="s">
        <v>60</v>
      </c>
    </row>
    <row r="246" spans="2:4" ht="18" customHeight="1">
      <c r="B246" s="34" t="s">
        <v>134</v>
      </c>
      <c r="C246" s="51"/>
      <c r="D246" s="21"/>
    </row>
    <row r="247" spans="2:4" ht="18" customHeight="1">
      <c r="B247" s="34" t="s">
        <v>582</v>
      </c>
      <c r="C247" s="51"/>
      <c r="D247" s="421">
        <v>100</v>
      </c>
    </row>
    <row r="248" spans="2:4" ht="18" customHeight="1">
      <c r="B248" s="34" t="s">
        <v>135</v>
      </c>
      <c r="C248" s="51"/>
      <c r="D248" s="26">
        <v>10</v>
      </c>
    </row>
    <row r="249" spans="2:4" ht="14.25">
      <c r="B249" s="34" t="s">
        <v>136</v>
      </c>
      <c r="C249" s="51"/>
      <c r="D249" s="26">
        <v>10</v>
      </c>
    </row>
    <row r="250" spans="2:4" ht="18.75" customHeight="1">
      <c r="B250" s="34" t="s">
        <v>215</v>
      </c>
      <c r="C250" s="51"/>
      <c r="D250" s="26">
        <v>10</v>
      </c>
    </row>
    <row r="251" spans="2:4" ht="18" customHeight="1">
      <c r="B251" s="34" t="s">
        <v>261</v>
      </c>
      <c r="C251" s="51"/>
      <c r="D251" s="26">
        <v>10</v>
      </c>
    </row>
    <row r="252" spans="2:4" ht="18" customHeight="1">
      <c r="B252" s="34" t="s">
        <v>427</v>
      </c>
      <c r="C252" s="12"/>
      <c r="D252" s="13">
        <v>10</v>
      </c>
    </row>
    <row r="253" spans="2:4" ht="19.5" customHeight="1">
      <c r="B253" s="34" t="s">
        <v>428</v>
      </c>
      <c r="C253" s="12"/>
      <c r="D253" s="13">
        <v>10</v>
      </c>
    </row>
    <row r="254" spans="2:4" ht="14.25">
      <c r="B254" s="34" t="s">
        <v>137</v>
      </c>
      <c r="C254" s="51"/>
      <c r="D254" s="26">
        <v>10</v>
      </c>
    </row>
    <row r="255" spans="2:4" ht="18" customHeight="1">
      <c r="B255" s="34" t="s">
        <v>216</v>
      </c>
      <c r="C255" s="51"/>
      <c r="D255" s="421">
        <v>30</v>
      </c>
    </row>
    <row r="256" spans="2:4" ht="18" customHeight="1">
      <c r="B256" s="34" t="s">
        <v>271</v>
      </c>
      <c r="C256" s="51"/>
      <c r="D256" s="26">
        <v>30</v>
      </c>
    </row>
    <row r="257" spans="2:4" ht="18" customHeight="1">
      <c r="B257" s="34" t="s">
        <v>192</v>
      </c>
      <c r="C257" s="51"/>
      <c r="D257" s="26">
        <v>30</v>
      </c>
    </row>
    <row r="258" spans="2:4" ht="14.25">
      <c r="B258" s="160" t="s">
        <v>268</v>
      </c>
      <c r="C258" s="29"/>
      <c r="D258" s="13"/>
    </row>
    <row r="259" spans="2:4" ht="14.25">
      <c r="B259" s="161" t="s">
        <v>269</v>
      </c>
      <c r="C259" s="29"/>
      <c r="D259" s="13"/>
    </row>
    <row r="260" spans="2:4" ht="14.25">
      <c r="B260" s="162" t="s">
        <v>589</v>
      </c>
      <c r="C260" s="51"/>
      <c r="D260" s="26"/>
    </row>
    <row r="261" spans="2:4" ht="14.25">
      <c r="B261" s="162" t="s">
        <v>270</v>
      </c>
      <c r="C261" s="51"/>
      <c r="D261" s="26"/>
    </row>
    <row r="262" spans="2:4" ht="14.25">
      <c r="B262" s="162" t="s">
        <v>411</v>
      </c>
      <c r="C262" s="51"/>
      <c r="D262" s="26">
        <v>40</v>
      </c>
    </row>
    <row r="263" spans="2:4" ht="14.25">
      <c r="B263" s="39"/>
      <c r="C263" s="238"/>
      <c r="D263" s="21"/>
    </row>
    <row r="264" spans="2:4" ht="19.5" customHeight="1">
      <c r="B264" s="135" t="s">
        <v>127</v>
      </c>
      <c r="C264" s="267"/>
      <c r="D264" s="154">
        <f>SUM(D247:D263)</f>
        <v>300</v>
      </c>
    </row>
    <row r="265" spans="2:4" ht="12.75" customHeight="1">
      <c r="B265" s="428" t="s">
        <v>223</v>
      </c>
      <c r="C265" s="467"/>
      <c r="D265" s="462" t="s">
        <v>60</v>
      </c>
    </row>
    <row r="266" spans="2:4" ht="12.75" customHeight="1">
      <c r="B266" s="430"/>
      <c r="C266" s="468"/>
      <c r="D266" s="463"/>
    </row>
    <row r="267" spans="2:4" ht="18" customHeight="1">
      <c r="B267" s="12" t="s">
        <v>289</v>
      </c>
      <c r="C267" s="212"/>
      <c r="D267" s="303">
        <v>12</v>
      </c>
    </row>
    <row r="268" spans="2:4" ht="18" customHeight="1">
      <c r="B268" s="12" t="s">
        <v>290</v>
      </c>
      <c r="C268" s="213"/>
      <c r="D268" s="13">
        <v>12</v>
      </c>
    </row>
    <row r="269" spans="2:4" ht="18" customHeight="1">
      <c r="B269" s="12" t="s">
        <v>570</v>
      </c>
      <c r="C269" s="213"/>
      <c r="D269" s="13">
        <v>12</v>
      </c>
    </row>
    <row r="270" spans="2:4" ht="18" customHeight="1">
      <c r="B270" s="12" t="s">
        <v>294</v>
      </c>
      <c r="C270" s="213"/>
      <c r="D270" s="13">
        <v>12</v>
      </c>
    </row>
    <row r="271" spans="2:4" ht="18" customHeight="1">
      <c r="B271" s="14" t="s">
        <v>298</v>
      </c>
      <c r="C271" s="213"/>
      <c r="D271" s="220">
        <v>12</v>
      </c>
    </row>
    <row r="272" spans="2:4" ht="18" customHeight="1">
      <c r="B272" s="102" t="s">
        <v>569</v>
      </c>
      <c r="C272" s="294">
        <v>80000000</v>
      </c>
      <c r="D272" s="243">
        <v>20</v>
      </c>
    </row>
    <row r="273" spans="2:4" ht="18" customHeight="1">
      <c r="B273" s="102" t="s">
        <v>571</v>
      </c>
      <c r="C273" s="294">
        <v>10000000</v>
      </c>
      <c r="D273" s="243">
        <v>15</v>
      </c>
    </row>
    <row r="274" spans="2:4" ht="18" customHeight="1">
      <c r="B274" s="103" t="s">
        <v>18</v>
      </c>
      <c r="C274" s="213"/>
      <c r="D274" s="57">
        <v>15</v>
      </c>
    </row>
    <row r="275" spans="2:4" ht="18" customHeight="1">
      <c r="B275" s="103" t="s">
        <v>310</v>
      </c>
      <c r="C275" s="213"/>
      <c r="D275" s="57">
        <v>10</v>
      </c>
    </row>
    <row r="276" spans="2:4" ht="18" customHeight="1">
      <c r="B276" s="103" t="s">
        <v>314</v>
      </c>
      <c r="C276" s="213"/>
      <c r="D276" s="57">
        <v>15</v>
      </c>
    </row>
    <row r="277" spans="2:4" ht="18" customHeight="1">
      <c r="B277" s="103" t="s">
        <v>588</v>
      </c>
      <c r="C277" s="213"/>
      <c r="D277" s="57">
        <v>15</v>
      </c>
    </row>
    <row r="278" spans="2:4" ht="18" customHeight="1">
      <c r="B278" s="295" t="s">
        <v>587</v>
      </c>
      <c r="C278" s="213"/>
      <c r="D278" s="57">
        <v>15</v>
      </c>
    </row>
    <row r="279" spans="2:4" ht="14.25">
      <c r="B279" s="104" t="s">
        <v>272</v>
      </c>
      <c r="C279" s="213"/>
      <c r="D279" s="269">
        <v>25</v>
      </c>
    </row>
    <row r="280" spans="2:4" ht="28.5" customHeight="1">
      <c r="B280" s="58" t="s">
        <v>225</v>
      </c>
      <c r="C280" s="213"/>
      <c r="D280" s="270">
        <v>10</v>
      </c>
    </row>
    <row r="281" spans="2:4" ht="18" customHeight="1">
      <c r="B281" s="105" t="s">
        <v>7</v>
      </c>
      <c r="C281" s="213"/>
      <c r="D281" s="13">
        <v>10</v>
      </c>
    </row>
    <row r="282" spans="2:4" ht="18" customHeight="1">
      <c r="B282" s="58" t="s">
        <v>10</v>
      </c>
      <c r="C282" s="213"/>
      <c r="D282" s="270">
        <v>10</v>
      </c>
    </row>
    <row r="283" spans="2:4" ht="15">
      <c r="B283" s="42" t="s">
        <v>191</v>
      </c>
      <c r="C283" s="213"/>
      <c r="D283" s="256"/>
    </row>
    <row r="284" spans="2:4" ht="14.25">
      <c r="B284" s="43" t="s">
        <v>257</v>
      </c>
      <c r="C284" s="213"/>
      <c r="D284" s="257"/>
    </row>
    <row r="285" spans="2:4" ht="14.25">
      <c r="B285" s="44" t="s">
        <v>258</v>
      </c>
      <c r="C285" s="213"/>
      <c r="D285" s="258"/>
    </row>
    <row r="286" spans="2:4" ht="14.25">
      <c r="B286" s="44" t="s">
        <v>260</v>
      </c>
      <c r="C286" s="213"/>
      <c r="D286" s="258"/>
    </row>
    <row r="287" spans="2:4" ht="14.25">
      <c r="B287" s="44" t="s">
        <v>259</v>
      </c>
      <c r="C287" s="213"/>
      <c r="D287" s="258"/>
    </row>
    <row r="288" spans="2:4" ht="14.25">
      <c r="B288" s="44"/>
      <c r="C288" s="213"/>
      <c r="D288" s="258"/>
    </row>
    <row r="289" spans="2:4" ht="15">
      <c r="B289" s="45" t="s">
        <v>177</v>
      </c>
      <c r="C289" s="213"/>
      <c r="D289" s="259"/>
    </row>
    <row r="290" spans="2:4" ht="15">
      <c r="B290" s="45" t="s">
        <v>143</v>
      </c>
      <c r="C290" s="213"/>
      <c r="D290" s="259"/>
    </row>
    <row r="291" spans="2:4" ht="14.25">
      <c r="B291" s="44" t="s">
        <v>178</v>
      </c>
      <c r="C291" s="213"/>
      <c r="D291" s="258"/>
    </row>
    <row r="292" spans="2:4" ht="14.25">
      <c r="B292" s="44" t="s">
        <v>179</v>
      </c>
      <c r="C292" s="213"/>
      <c r="D292" s="258"/>
    </row>
    <row r="293" spans="2:4" ht="14.25">
      <c r="B293" s="44" t="s">
        <v>180</v>
      </c>
      <c r="C293" s="213"/>
      <c r="D293" s="258"/>
    </row>
    <row r="294" spans="2:4" ht="14.25">
      <c r="B294" s="44" t="s">
        <v>181</v>
      </c>
      <c r="C294" s="213"/>
      <c r="D294" s="258"/>
    </row>
    <row r="295" spans="2:4" ht="14.25">
      <c r="B295" s="44" t="s">
        <v>182</v>
      </c>
      <c r="C295" s="213"/>
      <c r="D295" s="258"/>
    </row>
    <row r="296" spans="2:4" ht="14.25">
      <c r="B296" s="44" t="s">
        <v>183</v>
      </c>
      <c r="C296" s="213"/>
      <c r="D296" s="258"/>
    </row>
    <row r="297" spans="2:4" ht="14.25">
      <c r="B297" s="44" t="s">
        <v>184</v>
      </c>
      <c r="C297" s="213"/>
      <c r="D297" s="258"/>
    </row>
    <row r="298" spans="2:4" ht="14.25">
      <c r="B298" s="44" t="s">
        <v>185</v>
      </c>
      <c r="C298" s="213"/>
      <c r="D298" s="258"/>
    </row>
    <row r="299" spans="2:4" ht="14.25">
      <c r="B299" s="44" t="s">
        <v>186</v>
      </c>
      <c r="C299" s="213"/>
      <c r="D299" s="258"/>
    </row>
    <row r="300" spans="2:4" ht="14.25">
      <c r="B300" s="44" t="s">
        <v>187</v>
      </c>
      <c r="C300" s="213"/>
      <c r="D300" s="258"/>
    </row>
    <row r="301" spans="2:4" ht="14.25">
      <c r="B301" s="44" t="s">
        <v>188</v>
      </c>
      <c r="C301" s="214"/>
      <c r="D301" s="347">
        <v>80</v>
      </c>
    </row>
    <row r="302" spans="2:4" ht="18.75" customHeight="1">
      <c r="B302" s="297" t="s">
        <v>127</v>
      </c>
      <c r="C302" s="1"/>
      <c r="D302" s="154">
        <f>SUM(D267:D301)</f>
        <v>300</v>
      </c>
    </row>
    <row r="303" spans="2:4" ht="15.75">
      <c r="B303" s="142" t="s">
        <v>147</v>
      </c>
      <c r="C303" s="268"/>
      <c r="D303" s="300"/>
    </row>
    <row r="304" spans="2:4" ht="34.5" customHeight="1">
      <c r="B304" s="453" t="s">
        <v>22</v>
      </c>
      <c r="C304" s="453"/>
      <c r="D304" s="453"/>
    </row>
    <row r="305" spans="2:4" ht="14.25">
      <c r="B305" s="40"/>
      <c r="C305" s="100"/>
      <c r="D305" s="13"/>
    </row>
    <row r="306" spans="2:4" ht="14.25">
      <c r="B306" s="34" t="s">
        <v>165</v>
      </c>
      <c r="C306" s="101" t="s">
        <v>166</v>
      </c>
      <c r="D306" s="220">
        <v>300</v>
      </c>
    </row>
    <row r="307" spans="2:4" ht="14.25">
      <c r="B307" s="27"/>
      <c r="C307" s="80"/>
      <c r="D307" s="27"/>
    </row>
    <row r="308" spans="2:4" ht="12.75" hidden="1">
      <c r="B308" s="440" t="s">
        <v>37</v>
      </c>
      <c r="C308" s="441"/>
      <c r="D308" s="99" t="s">
        <v>60</v>
      </c>
    </row>
    <row r="309" spans="2:4" ht="12.75" hidden="1">
      <c r="B309" s="93"/>
      <c r="C309" s="94"/>
      <c r="D309" s="95"/>
    </row>
    <row r="310" spans="2:4" ht="12.75" hidden="1">
      <c r="B310" s="109" t="e">
        <f>+#REF!</f>
        <v>#REF!</v>
      </c>
      <c r="C310" s="94"/>
      <c r="D310" s="95"/>
    </row>
    <row r="311" spans="2:4" ht="19.5" customHeight="1">
      <c r="B311" s="297" t="s">
        <v>127</v>
      </c>
      <c r="C311" s="89"/>
      <c r="D311" s="27">
        <f>SUM(D306:D310)</f>
        <v>300</v>
      </c>
    </row>
    <row r="312" spans="2:4" ht="19.5" customHeight="1">
      <c r="B312" s="434" t="s">
        <v>37</v>
      </c>
      <c r="C312" s="434"/>
      <c r="D312" s="284" t="s">
        <v>60</v>
      </c>
    </row>
    <row r="313" spans="2:4" ht="19.5" customHeight="1">
      <c r="B313" s="282" t="s">
        <v>153</v>
      </c>
      <c r="C313" s="283"/>
      <c r="D313" s="298">
        <v>100</v>
      </c>
    </row>
    <row r="314" spans="2:4" ht="19.5" customHeight="1">
      <c r="B314" s="434" t="s">
        <v>439</v>
      </c>
      <c r="C314" s="434"/>
      <c r="D314" s="284" t="s">
        <v>60</v>
      </c>
    </row>
    <row r="315" spans="2:4" ht="19.5" customHeight="1">
      <c r="B315" s="285" t="s">
        <v>439</v>
      </c>
      <c r="C315" s="286"/>
      <c r="D315" s="299">
        <v>100</v>
      </c>
    </row>
    <row r="316" spans="2:4" ht="12.75">
      <c r="B316" s="106"/>
      <c r="C316" s="94"/>
      <c r="D316" s="1"/>
    </row>
    <row r="317" spans="2:4" ht="12.75">
      <c r="B317" s="106"/>
      <c r="C317" s="94"/>
      <c r="D317" s="1"/>
    </row>
    <row r="318" spans="2:4" ht="14.25">
      <c r="B318" s="20"/>
      <c r="C318" s="8"/>
      <c r="D318" s="8"/>
    </row>
    <row r="319" spans="2:4" ht="12.75" customHeight="1">
      <c r="B319" s="454" t="s">
        <v>350</v>
      </c>
      <c r="C319" s="446" t="s">
        <v>6</v>
      </c>
      <c r="D319" s="446" t="s">
        <v>60</v>
      </c>
    </row>
    <row r="320" spans="2:4" ht="12.75" customHeight="1" thickBot="1">
      <c r="B320" s="447"/>
      <c r="C320" s="447"/>
      <c r="D320" s="447"/>
    </row>
    <row r="321" spans="2:4" ht="14.25">
      <c r="B321" s="24" t="s">
        <v>262</v>
      </c>
      <c r="C321" s="29"/>
      <c r="D321" s="231"/>
    </row>
    <row r="322" spans="2:5" s="5" customFormat="1" ht="18" customHeight="1">
      <c r="B322" s="24" t="s">
        <v>118</v>
      </c>
      <c r="C322" s="29"/>
      <c r="D322" s="9"/>
      <c r="E322" s="1"/>
    </row>
    <row r="323" spans="2:4" ht="15" customHeight="1">
      <c r="B323" s="24" t="s">
        <v>24</v>
      </c>
      <c r="C323" s="29"/>
      <c r="D323" s="9"/>
    </row>
    <row r="324" spans="2:4" ht="13.5" customHeight="1">
      <c r="B324" s="24" t="s">
        <v>44</v>
      </c>
      <c r="C324" s="29"/>
      <c r="D324" s="9"/>
    </row>
    <row r="325" spans="2:4" ht="14.25">
      <c r="B325" s="57" t="s">
        <v>23</v>
      </c>
      <c r="C325" s="265">
        <v>200000000</v>
      </c>
      <c r="D325" s="9"/>
    </row>
    <row r="326" spans="2:4" ht="13.5" customHeight="1">
      <c r="B326" s="21"/>
      <c r="C326" s="29"/>
      <c r="D326" s="9"/>
    </row>
    <row r="327" spans="2:4" ht="18" customHeight="1">
      <c r="B327" s="141" t="s">
        <v>131</v>
      </c>
      <c r="C327" s="264"/>
      <c r="D327" s="296" t="s">
        <v>60</v>
      </c>
    </row>
    <row r="328" spans="2:4" ht="18" customHeight="1">
      <c r="B328" s="34" t="s">
        <v>217</v>
      </c>
      <c r="C328" s="51"/>
      <c r="D328" s="26">
        <v>25</v>
      </c>
    </row>
    <row r="329" spans="2:4" ht="18" customHeight="1">
      <c r="B329" s="34" t="s">
        <v>138</v>
      </c>
      <c r="C329" s="51"/>
      <c r="D329" s="26">
        <v>25</v>
      </c>
    </row>
    <row r="330" spans="2:4" ht="18" customHeight="1">
      <c r="B330" s="34" t="s">
        <v>139</v>
      </c>
      <c r="C330" s="51"/>
      <c r="D330" s="26">
        <v>25</v>
      </c>
    </row>
    <row r="331" spans="2:4" ht="18" customHeight="1">
      <c r="B331" s="34" t="s">
        <v>226</v>
      </c>
      <c r="C331" s="51"/>
      <c r="D331" s="26">
        <v>25</v>
      </c>
    </row>
    <row r="332" spans="2:4" ht="18" customHeight="1">
      <c r="B332" s="34" t="s">
        <v>140</v>
      </c>
      <c r="C332" s="51"/>
      <c r="D332" s="26">
        <v>25</v>
      </c>
    </row>
    <row r="333" spans="2:4" ht="18" customHeight="1">
      <c r="B333" s="34" t="s">
        <v>141</v>
      </c>
      <c r="C333" s="302">
        <v>1</v>
      </c>
      <c r="D333" s="290" t="s">
        <v>382</v>
      </c>
    </row>
    <row r="334" spans="2:4" ht="18" customHeight="1">
      <c r="B334" s="34" t="s">
        <v>51</v>
      </c>
      <c r="C334" s="302">
        <v>1</v>
      </c>
      <c r="D334" s="290" t="s">
        <v>382</v>
      </c>
    </row>
    <row r="335" spans="2:4" ht="18" customHeight="1">
      <c r="B335" s="34" t="s">
        <v>129</v>
      </c>
      <c r="C335" s="51"/>
      <c r="D335" s="26">
        <v>40</v>
      </c>
    </row>
    <row r="336" spans="2:4" ht="18" customHeight="1">
      <c r="B336" s="48" t="s">
        <v>202</v>
      </c>
      <c r="C336" s="51"/>
      <c r="D336" s="26">
        <v>40</v>
      </c>
    </row>
    <row r="337" spans="2:4" ht="18" customHeight="1">
      <c r="B337" s="48" t="s">
        <v>203</v>
      </c>
      <c r="C337" s="51"/>
      <c r="D337" s="26">
        <v>45</v>
      </c>
    </row>
    <row r="338" spans="2:4" ht="18" customHeight="1">
      <c r="B338" s="48" t="s">
        <v>204</v>
      </c>
      <c r="C338" s="51"/>
      <c r="D338" s="26">
        <v>50</v>
      </c>
    </row>
    <row r="339" spans="2:5" s="3" customFormat="1" ht="18.75" customHeight="1">
      <c r="B339" s="163" t="s">
        <v>197</v>
      </c>
      <c r="C339" s="51"/>
      <c r="D339" s="26"/>
      <c r="E339" s="1"/>
    </row>
    <row r="340" spans="2:4" ht="15">
      <c r="B340" s="398" t="s">
        <v>25</v>
      </c>
      <c r="C340" s="51"/>
      <c r="D340" s="26"/>
    </row>
    <row r="341" spans="2:4" ht="15">
      <c r="B341" s="398" t="s">
        <v>412</v>
      </c>
      <c r="C341" s="51"/>
      <c r="D341" s="26"/>
    </row>
    <row r="342" spans="2:5" ht="19.5" customHeight="1">
      <c r="B342" s="301" t="s">
        <v>127</v>
      </c>
      <c r="C342" s="7"/>
      <c r="D342" s="6">
        <f>SUM(D328:D341)</f>
        <v>300</v>
      </c>
      <c r="E342" s="3"/>
    </row>
    <row r="343" spans="2:5" ht="15.75" customHeight="1">
      <c r="B343" s="451" t="s">
        <v>223</v>
      </c>
      <c r="C343" s="452"/>
      <c r="D343" s="435" t="s">
        <v>60</v>
      </c>
      <c r="E343" s="3"/>
    </row>
    <row r="344" spans="2:5" ht="11.25" customHeight="1">
      <c r="B344" s="451"/>
      <c r="C344" s="452"/>
      <c r="D344" s="436"/>
      <c r="E344" s="3"/>
    </row>
    <row r="345" spans="2:5" ht="18" customHeight="1">
      <c r="B345" s="12" t="s">
        <v>319</v>
      </c>
      <c r="C345" s="212"/>
      <c r="D345" s="303">
        <v>10</v>
      </c>
      <c r="E345" s="3"/>
    </row>
    <row r="346" spans="2:5" ht="18" customHeight="1">
      <c r="B346" s="12" t="s">
        <v>320</v>
      </c>
      <c r="C346" s="213"/>
      <c r="D346" s="13">
        <v>10</v>
      </c>
      <c r="E346" s="3"/>
    </row>
    <row r="347" spans="2:5" ht="18" customHeight="1">
      <c r="B347" s="157" t="s">
        <v>514</v>
      </c>
      <c r="C347" s="213"/>
      <c r="D347" s="13">
        <v>40</v>
      </c>
      <c r="E347" s="3"/>
    </row>
    <row r="348" spans="2:5" ht="18" customHeight="1">
      <c r="B348" s="12" t="s">
        <v>315</v>
      </c>
      <c r="C348" s="213"/>
      <c r="D348" s="13">
        <v>15</v>
      </c>
      <c r="E348" s="3"/>
    </row>
    <row r="349" spans="2:5" ht="18" customHeight="1">
      <c r="B349" s="12" t="s">
        <v>297</v>
      </c>
      <c r="C349" s="213"/>
      <c r="D349" s="13">
        <v>15</v>
      </c>
      <c r="E349" s="3"/>
    </row>
    <row r="350" spans="2:5" ht="18" customHeight="1">
      <c r="B350" s="12" t="s">
        <v>321</v>
      </c>
      <c r="C350" s="213"/>
      <c r="D350" s="13">
        <v>15</v>
      </c>
      <c r="E350" s="3"/>
    </row>
    <row r="351" spans="2:5" ht="18" customHeight="1">
      <c r="B351" s="12" t="s">
        <v>322</v>
      </c>
      <c r="C351" s="213"/>
      <c r="D351" s="13">
        <v>35</v>
      </c>
      <c r="E351" s="3"/>
    </row>
    <row r="352" spans="2:5" ht="18" customHeight="1">
      <c r="B352" s="12" t="s">
        <v>441</v>
      </c>
      <c r="C352" s="213"/>
      <c r="D352" s="290" t="s">
        <v>382</v>
      </c>
      <c r="E352" s="3"/>
    </row>
    <row r="353" spans="2:5" ht="18" customHeight="1">
      <c r="B353" s="14" t="s">
        <v>323</v>
      </c>
      <c r="C353" s="213"/>
      <c r="D353" s="13">
        <v>15</v>
      </c>
      <c r="E353" s="3"/>
    </row>
    <row r="354" spans="2:5" ht="18" customHeight="1">
      <c r="B354" s="12" t="s">
        <v>515</v>
      </c>
      <c r="C354" s="213"/>
      <c r="D354" s="13">
        <v>15</v>
      </c>
      <c r="E354" s="3"/>
    </row>
    <row r="355" spans="2:5" ht="31.5" customHeight="1">
      <c r="B355" s="151" t="s">
        <v>442</v>
      </c>
      <c r="C355" s="213"/>
      <c r="D355" s="290" t="s">
        <v>382</v>
      </c>
      <c r="E355" s="3"/>
    </row>
    <row r="356" spans="2:5" ht="18" customHeight="1">
      <c r="B356" s="12" t="s">
        <v>324</v>
      </c>
      <c r="C356" s="213"/>
      <c r="D356" s="220">
        <v>35</v>
      </c>
      <c r="E356" s="3"/>
    </row>
    <row r="357" spans="2:5" ht="18" customHeight="1">
      <c r="B357" s="28" t="s">
        <v>325</v>
      </c>
      <c r="C357" s="213"/>
      <c r="D357" s="13">
        <v>20</v>
      </c>
      <c r="E357" s="3"/>
    </row>
    <row r="358" spans="2:5" ht="18" customHeight="1">
      <c r="B358" s="28" t="s">
        <v>303</v>
      </c>
      <c r="C358" s="213"/>
      <c r="D358" s="26">
        <v>15</v>
      </c>
      <c r="E358" s="3"/>
    </row>
    <row r="359" spans="2:5" ht="18" customHeight="1">
      <c r="B359" s="12" t="s">
        <v>19</v>
      </c>
      <c r="C359" s="213"/>
      <c r="D359" s="26">
        <v>10</v>
      </c>
      <c r="E359" s="3"/>
    </row>
    <row r="360" spans="2:5" ht="18" customHeight="1">
      <c r="B360" s="12" t="s">
        <v>8</v>
      </c>
      <c r="C360" s="213"/>
      <c r="D360" s="13">
        <v>15</v>
      </c>
      <c r="E360" s="3"/>
    </row>
    <row r="361" spans="2:5" ht="18" customHeight="1">
      <c r="B361" s="12" t="s">
        <v>11</v>
      </c>
      <c r="C361" s="213"/>
      <c r="D361" s="13">
        <v>15</v>
      </c>
      <c r="E361" s="3"/>
    </row>
    <row r="362" spans="2:5" ht="18" customHeight="1">
      <c r="B362" s="35" t="s">
        <v>576</v>
      </c>
      <c r="C362" s="420" t="s">
        <v>577</v>
      </c>
      <c r="D362" s="220">
        <v>20</v>
      </c>
      <c r="E362" s="3"/>
    </row>
    <row r="363" spans="2:5" ht="19.5" customHeight="1">
      <c r="B363" s="152" t="s">
        <v>212</v>
      </c>
      <c r="C363" s="247"/>
      <c r="D363" s="154">
        <f>SUM(D345:D362)</f>
        <v>300</v>
      </c>
      <c r="E363" s="3"/>
    </row>
    <row r="364" spans="2:4" ht="19.5" customHeight="1">
      <c r="B364" s="442" t="s">
        <v>147</v>
      </c>
      <c r="C364" s="443"/>
      <c r="D364" s="444"/>
    </row>
    <row r="365" spans="2:4" ht="30" customHeight="1">
      <c r="B365" s="457" t="s">
        <v>9</v>
      </c>
      <c r="C365" s="458"/>
      <c r="D365" s="459"/>
    </row>
    <row r="366" spans="2:4" ht="14.25">
      <c r="B366" s="38"/>
      <c r="C366" s="51"/>
      <c r="D366" s="41"/>
    </row>
    <row r="367" spans="2:4" ht="14.25">
      <c r="B367" s="34" t="s">
        <v>248</v>
      </c>
      <c r="C367" s="15" t="s">
        <v>249</v>
      </c>
      <c r="D367" s="13">
        <v>150</v>
      </c>
    </row>
    <row r="368" spans="2:4" ht="27.75" customHeight="1">
      <c r="B368" s="34" t="s">
        <v>165</v>
      </c>
      <c r="C368" s="15" t="s">
        <v>167</v>
      </c>
      <c r="D368" s="13">
        <v>150</v>
      </c>
    </row>
    <row r="369" spans="2:4" ht="14.25">
      <c r="B369" s="13"/>
      <c r="C369" s="28"/>
      <c r="D369" s="13"/>
    </row>
    <row r="370" spans="2:4" ht="19.5" customHeight="1">
      <c r="B370" s="301" t="s">
        <v>127</v>
      </c>
      <c r="C370" s="10"/>
      <c r="D370" s="154">
        <f>SUM(D366:D369)</f>
        <v>300</v>
      </c>
    </row>
    <row r="371" spans="2:4" ht="12.75" hidden="1">
      <c r="B371" s="440" t="s">
        <v>37</v>
      </c>
      <c r="C371" s="441"/>
      <c r="D371" s="136" t="s">
        <v>60</v>
      </c>
    </row>
    <row r="372" spans="2:4" ht="13.5" hidden="1" thickBot="1">
      <c r="B372" s="109" t="e">
        <f>+#REF!</f>
        <v>#REF!</v>
      </c>
      <c r="C372" s="94"/>
      <c r="D372" s="137">
        <v>100</v>
      </c>
    </row>
    <row r="373" spans="2:4" ht="19.5" customHeight="1">
      <c r="B373" s="434" t="s">
        <v>37</v>
      </c>
      <c r="C373" s="434"/>
      <c r="D373" s="284" t="s">
        <v>60</v>
      </c>
    </row>
    <row r="374" spans="2:4" ht="19.5" customHeight="1">
      <c r="B374" s="282" t="s">
        <v>153</v>
      </c>
      <c r="C374" s="283"/>
      <c r="D374" s="298">
        <v>100</v>
      </c>
    </row>
    <row r="375" spans="2:4" ht="19.5" customHeight="1">
      <c r="B375" s="434" t="s">
        <v>439</v>
      </c>
      <c r="C375" s="434"/>
      <c r="D375" s="284" t="s">
        <v>60</v>
      </c>
    </row>
    <row r="376" spans="2:4" ht="19.5" customHeight="1">
      <c r="B376" s="285" t="s">
        <v>439</v>
      </c>
      <c r="C376" s="286"/>
      <c r="D376" s="299">
        <v>100</v>
      </c>
    </row>
    <row r="377" spans="2:4" ht="12.75">
      <c r="B377" s="106"/>
      <c r="C377" s="94"/>
      <c r="D377" s="1"/>
    </row>
    <row r="378" spans="2:4" ht="22.5" customHeight="1">
      <c r="B378" s="32"/>
      <c r="C378" s="31"/>
      <c r="D378" s="31"/>
    </row>
    <row r="379" spans="2:4" ht="15.75">
      <c r="B379" s="179" t="s">
        <v>347</v>
      </c>
      <c r="C379" s="446" t="s">
        <v>6</v>
      </c>
      <c r="D379" s="446" t="s">
        <v>60</v>
      </c>
    </row>
    <row r="380" spans="2:4" ht="16.5" thickBot="1">
      <c r="B380" s="181" t="s">
        <v>349</v>
      </c>
      <c r="C380" s="447"/>
      <c r="D380" s="447"/>
    </row>
    <row r="381" spans="2:4" ht="19.5" customHeight="1">
      <c r="B381" s="56" t="s">
        <v>150</v>
      </c>
      <c r="C381" s="29"/>
      <c r="D381" s="231"/>
    </row>
    <row r="382" spans="2:4" ht="108.75" customHeight="1">
      <c r="B382" s="304" t="s">
        <v>443</v>
      </c>
      <c r="C382" s="29"/>
      <c r="D382" s="9"/>
    </row>
    <row r="383" spans="2:4" ht="12" customHeight="1">
      <c r="B383" s="305" t="s">
        <v>444</v>
      </c>
      <c r="C383" s="265">
        <v>4000000000</v>
      </c>
      <c r="D383" s="9"/>
    </row>
    <row r="384" spans="2:4" ht="18.75" customHeight="1">
      <c r="B384" s="306" t="s">
        <v>445</v>
      </c>
      <c r="C384" s="265">
        <v>5000000000</v>
      </c>
      <c r="D384" s="9"/>
    </row>
    <row r="385" spans="2:4" ht="19.5" customHeight="1">
      <c r="B385" s="144" t="s">
        <v>131</v>
      </c>
      <c r="C385" s="139" t="s">
        <v>205</v>
      </c>
      <c r="D385" s="307" t="s">
        <v>60</v>
      </c>
    </row>
    <row r="386" spans="2:4" ht="18" customHeight="1">
      <c r="B386" s="34" t="s">
        <v>144</v>
      </c>
      <c r="C386" s="29"/>
      <c r="D386" s="13">
        <v>4</v>
      </c>
    </row>
    <row r="387" spans="2:4" ht="18" customHeight="1">
      <c r="B387" s="34" t="s">
        <v>446</v>
      </c>
      <c r="C387" s="253" t="s">
        <v>273</v>
      </c>
      <c r="D387" s="26">
        <v>4</v>
      </c>
    </row>
    <row r="388" spans="2:4" ht="18" customHeight="1">
      <c r="B388" s="34" t="s">
        <v>193</v>
      </c>
      <c r="C388" s="51"/>
      <c r="D388" s="26">
        <v>4</v>
      </c>
    </row>
    <row r="389" spans="2:4" ht="18" customHeight="1">
      <c r="B389" s="34" t="s">
        <v>152</v>
      </c>
      <c r="C389" s="51"/>
      <c r="D389" s="26">
        <v>4</v>
      </c>
    </row>
    <row r="390" spans="2:4" ht="18" customHeight="1">
      <c r="B390" s="34" t="s">
        <v>447</v>
      </c>
      <c r="C390" s="253" t="s">
        <v>263</v>
      </c>
      <c r="D390" s="57">
        <v>25</v>
      </c>
    </row>
    <row r="391" spans="2:4" ht="18" customHeight="1">
      <c r="B391" s="34" t="s">
        <v>145</v>
      </c>
      <c r="C391" s="51"/>
      <c r="D391" s="26">
        <v>4</v>
      </c>
    </row>
    <row r="392" spans="2:4" ht="18" customHeight="1">
      <c r="B392" s="34" t="s">
        <v>194</v>
      </c>
      <c r="C392" s="51"/>
      <c r="D392" s="26">
        <v>4</v>
      </c>
    </row>
    <row r="393" spans="2:4" ht="18" customHeight="1">
      <c r="B393" s="34" t="s">
        <v>195</v>
      </c>
      <c r="C393" s="51"/>
      <c r="D393" s="26">
        <v>4</v>
      </c>
    </row>
    <row r="394" spans="2:4" ht="18" customHeight="1">
      <c r="B394" s="34" t="s">
        <v>469</v>
      </c>
      <c r="C394" s="253" t="s">
        <v>273</v>
      </c>
      <c r="D394" s="57">
        <v>25</v>
      </c>
    </row>
    <row r="395" spans="2:4" ht="18" customHeight="1">
      <c r="B395" s="34" t="s">
        <v>142</v>
      </c>
      <c r="C395" s="253" t="s">
        <v>45</v>
      </c>
      <c r="D395" s="57">
        <v>25</v>
      </c>
    </row>
    <row r="396" spans="2:4" ht="18" customHeight="1">
      <c r="B396" s="34" t="s">
        <v>146</v>
      </c>
      <c r="C396" s="253" t="s">
        <v>250</v>
      </c>
      <c r="D396" s="57">
        <v>25</v>
      </c>
    </row>
    <row r="397" spans="2:4" ht="18" customHeight="1">
      <c r="B397" s="34" t="s">
        <v>151</v>
      </c>
      <c r="C397" s="51"/>
      <c r="D397" s="26">
        <v>6</v>
      </c>
    </row>
    <row r="398" spans="2:4" ht="18" customHeight="1">
      <c r="B398" s="34" t="s">
        <v>196</v>
      </c>
      <c r="C398" s="51"/>
      <c r="D398" s="26">
        <v>6</v>
      </c>
    </row>
    <row r="399" spans="2:4" ht="18" customHeight="1">
      <c r="B399" s="34" t="s">
        <v>169</v>
      </c>
      <c r="C399" s="51"/>
      <c r="D399" s="26"/>
    </row>
    <row r="400" spans="2:4" ht="33.75" customHeight="1">
      <c r="B400" s="23" t="s">
        <v>449</v>
      </c>
      <c r="C400" s="51"/>
      <c r="D400" s="26">
        <v>4</v>
      </c>
    </row>
    <row r="401" spans="2:4" ht="18" customHeight="1">
      <c r="B401" s="34" t="s">
        <v>26</v>
      </c>
      <c r="C401" s="51"/>
      <c r="D401" s="26">
        <v>4</v>
      </c>
    </row>
    <row r="402" spans="2:4" ht="28.5" customHeight="1">
      <c r="B402" s="59" t="s">
        <v>27</v>
      </c>
      <c r="C402" s="51"/>
      <c r="D402" s="26">
        <v>4</v>
      </c>
    </row>
    <row r="403" spans="2:4" ht="18" customHeight="1">
      <c r="B403" s="34" t="s">
        <v>590</v>
      </c>
      <c r="C403" s="51"/>
      <c r="D403" s="26">
        <v>4</v>
      </c>
    </row>
    <row r="404" spans="2:4" ht="18" customHeight="1">
      <c r="B404" s="34" t="s">
        <v>168</v>
      </c>
      <c r="C404" s="51"/>
      <c r="D404" s="26">
        <v>4</v>
      </c>
    </row>
    <row r="405" spans="2:4" ht="32.25" customHeight="1">
      <c r="B405" s="34" t="s">
        <v>448</v>
      </c>
      <c r="C405" s="51"/>
      <c r="D405" s="26">
        <v>4</v>
      </c>
    </row>
    <row r="406" spans="2:4" ht="18" customHeight="1">
      <c r="B406" s="34" t="s">
        <v>170</v>
      </c>
      <c r="C406" s="235"/>
      <c r="D406" s="57">
        <v>4</v>
      </c>
    </row>
    <row r="407" spans="2:4" ht="18" customHeight="1">
      <c r="B407" s="34" t="s">
        <v>171</v>
      </c>
      <c r="C407" s="235"/>
      <c r="D407" s="57">
        <v>5</v>
      </c>
    </row>
    <row r="408" spans="2:4" ht="18" customHeight="1">
      <c r="B408" s="34" t="s">
        <v>172</v>
      </c>
      <c r="C408" s="51"/>
      <c r="D408" s="26">
        <v>5</v>
      </c>
    </row>
    <row r="409" spans="2:4" ht="18" customHeight="1">
      <c r="B409" s="34" t="s">
        <v>530</v>
      </c>
      <c r="C409" s="51"/>
      <c r="D409" s="26">
        <v>30</v>
      </c>
    </row>
    <row r="410" spans="2:4" ht="18" customHeight="1">
      <c r="B410" s="164" t="s">
        <v>572</v>
      </c>
      <c r="C410" s="51"/>
      <c r="D410" s="26">
        <v>5</v>
      </c>
    </row>
    <row r="411" spans="2:4" ht="18" customHeight="1">
      <c r="B411" s="34" t="s">
        <v>130</v>
      </c>
      <c r="C411" s="51"/>
      <c r="D411" s="26">
        <v>4</v>
      </c>
    </row>
    <row r="412" spans="2:4" ht="18" customHeight="1">
      <c r="B412" s="34" t="s">
        <v>28</v>
      </c>
      <c r="C412" s="51"/>
      <c r="D412" s="26">
        <v>5</v>
      </c>
    </row>
    <row r="413" spans="2:4" ht="18" customHeight="1">
      <c r="B413" s="34" t="s">
        <v>54</v>
      </c>
      <c r="C413" s="254"/>
      <c r="D413" s="13">
        <v>5</v>
      </c>
    </row>
    <row r="414" spans="2:4" ht="18" customHeight="1">
      <c r="B414" s="34" t="s">
        <v>470</v>
      </c>
      <c r="C414" s="29"/>
      <c r="D414" s="13">
        <v>4</v>
      </c>
    </row>
    <row r="415" spans="2:4" ht="18" customHeight="1">
      <c r="B415" s="34" t="s">
        <v>227</v>
      </c>
      <c r="C415" s="51"/>
      <c r="D415" s="26">
        <v>4</v>
      </c>
    </row>
    <row r="416" spans="2:4" ht="32.25" customHeight="1">
      <c r="B416" s="34" t="s">
        <v>228</v>
      </c>
      <c r="C416" s="51"/>
      <c r="D416" s="26">
        <v>4</v>
      </c>
    </row>
    <row r="417" spans="2:4" ht="30.75" customHeight="1">
      <c r="B417" s="34" t="s">
        <v>471</v>
      </c>
      <c r="C417" s="51"/>
      <c r="D417" s="26">
        <v>4</v>
      </c>
    </row>
    <row r="418" spans="2:4" ht="18.75" customHeight="1">
      <c r="B418" s="34" t="s">
        <v>275</v>
      </c>
      <c r="C418" s="51"/>
      <c r="D418" s="26">
        <v>4</v>
      </c>
    </row>
    <row r="419" spans="2:4" ht="18.75" customHeight="1">
      <c r="B419" s="34" t="s">
        <v>276</v>
      </c>
      <c r="C419" s="51"/>
      <c r="D419" s="26">
        <v>8</v>
      </c>
    </row>
    <row r="420" spans="2:4" ht="14.25">
      <c r="B420" s="48" t="s">
        <v>277</v>
      </c>
      <c r="C420" s="51"/>
      <c r="D420" s="26"/>
    </row>
    <row r="421" spans="2:4" ht="14.25">
      <c r="B421" s="36" t="s">
        <v>278</v>
      </c>
      <c r="C421" s="51"/>
      <c r="D421" s="26"/>
    </row>
    <row r="422" spans="2:4" ht="14.25">
      <c r="B422" s="36" t="s">
        <v>279</v>
      </c>
      <c r="C422" s="51"/>
      <c r="D422" s="26">
        <v>10</v>
      </c>
    </row>
    <row r="423" spans="2:4" ht="14.25">
      <c r="B423" s="48" t="s">
        <v>280</v>
      </c>
      <c r="C423" s="51"/>
      <c r="D423" s="26">
        <v>10</v>
      </c>
    </row>
    <row r="424" spans="2:4" ht="14.25">
      <c r="B424" s="48" t="s">
        <v>281</v>
      </c>
      <c r="C424" s="51"/>
      <c r="D424" s="26"/>
    </row>
    <row r="425" spans="2:4" ht="14.25">
      <c r="B425" s="36" t="s">
        <v>282</v>
      </c>
      <c r="C425" s="51"/>
      <c r="D425" s="26"/>
    </row>
    <row r="426" spans="2:4" ht="14.25">
      <c r="B426" s="53" t="s">
        <v>283</v>
      </c>
      <c r="C426" s="51"/>
      <c r="D426" s="26">
        <v>10</v>
      </c>
    </row>
    <row r="427" spans="2:4" ht="14.25">
      <c r="B427" s="48" t="s">
        <v>284</v>
      </c>
      <c r="C427" s="51"/>
      <c r="D427" s="26"/>
    </row>
    <row r="428" spans="2:4" ht="14.25">
      <c r="B428" s="36" t="s">
        <v>285</v>
      </c>
      <c r="C428" s="51"/>
      <c r="D428" s="26"/>
    </row>
    <row r="429" spans="2:4" ht="14.25">
      <c r="B429" s="36" t="s">
        <v>286</v>
      </c>
      <c r="C429" s="51"/>
      <c r="D429" s="26"/>
    </row>
    <row r="430" spans="2:4" ht="14.25">
      <c r="B430" s="36" t="s">
        <v>287</v>
      </c>
      <c r="C430" s="51"/>
      <c r="D430" s="26"/>
    </row>
    <row r="431" spans="2:4" ht="14.25">
      <c r="B431" s="36" t="s">
        <v>288</v>
      </c>
      <c r="C431" s="51"/>
      <c r="D431" s="26">
        <v>15</v>
      </c>
    </row>
    <row r="432" spans="2:4" ht="19.5" customHeight="1">
      <c r="B432" s="177" t="s">
        <v>127</v>
      </c>
      <c r="C432" s="255"/>
      <c r="D432" s="154">
        <f>SUM(D386:D431)</f>
        <v>300</v>
      </c>
    </row>
    <row r="433" spans="2:4" ht="15" customHeight="1">
      <c r="B433" s="451" t="s">
        <v>223</v>
      </c>
      <c r="C433" s="452"/>
      <c r="D433" s="435" t="s">
        <v>60</v>
      </c>
    </row>
    <row r="434" spans="2:4" ht="9" customHeight="1">
      <c r="B434" s="451"/>
      <c r="C434" s="452"/>
      <c r="D434" s="436"/>
    </row>
    <row r="435" spans="2:4" ht="18.75" customHeight="1">
      <c r="B435" s="12" t="s">
        <v>289</v>
      </c>
      <c r="C435" s="212"/>
      <c r="D435" s="303">
        <v>2</v>
      </c>
    </row>
    <row r="436" spans="2:4" ht="18.75" customHeight="1">
      <c r="B436" s="12" t="s">
        <v>326</v>
      </c>
      <c r="C436" s="213"/>
      <c r="D436" s="13">
        <v>3</v>
      </c>
    </row>
    <row r="437" spans="2:4" ht="18.75" customHeight="1">
      <c r="B437" s="12" t="s">
        <v>573</v>
      </c>
      <c r="C437" s="294">
        <v>3000000000</v>
      </c>
      <c r="D437" s="13">
        <v>20</v>
      </c>
    </row>
    <row r="438" spans="2:4" ht="35.25" customHeight="1">
      <c r="B438" s="157" t="s">
        <v>574</v>
      </c>
      <c r="C438" s="213"/>
      <c r="D438" s="13">
        <v>5</v>
      </c>
    </row>
    <row r="439" spans="2:4" ht="18.75" customHeight="1">
      <c r="B439" s="12" t="s">
        <v>315</v>
      </c>
      <c r="C439" s="213"/>
      <c r="D439" s="13">
        <v>5</v>
      </c>
    </row>
    <row r="440" spans="2:4" ht="18.75" customHeight="1">
      <c r="B440" s="12" t="s">
        <v>327</v>
      </c>
      <c r="C440" s="213"/>
      <c r="D440" s="13">
        <v>5</v>
      </c>
    </row>
    <row r="441" spans="2:4" ht="18.75" customHeight="1">
      <c r="B441" s="14" t="s">
        <v>316</v>
      </c>
      <c r="C441" s="213"/>
      <c r="D441" s="220">
        <v>6</v>
      </c>
    </row>
    <row r="442" spans="2:4" ht="18.75" customHeight="1">
      <c r="B442" s="12" t="s">
        <v>317</v>
      </c>
      <c r="C442" s="213"/>
      <c r="D442" s="13">
        <v>7</v>
      </c>
    </row>
    <row r="443" spans="2:4" ht="18.75" customHeight="1">
      <c r="B443" s="12" t="s">
        <v>303</v>
      </c>
      <c r="C443" s="213"/>
      <c r="D443" s="13">
        <v>7</v>
      </c>
    </row>
    <row r="444" spans="2:4" ht="18.75" customHeight="1">
      <c r="B444" s="12" t="s">
        <v>328</v>
      </c>
      <c r="C444" s="213"/>
      <c r="D444" s="13">
        <v>15</v>
      </c>
    </row>
    <row r="445" spans="2:4" ht="18.75" customHeight="1">
      <c r="B445" s="12" t="s">
        <v>29</v>
      </c>
      <c r="C445" s="213"/>
      <c r="D445" s="13">
        <v>7</v>
      </c>
    </row>
    <row r="446" spans="2:4" ht="18.75" customHeight="1">
      <c r="B446" s="12" t="s">
        <v>329</v>
      </c>
      <c r="C446" s="213"/>
      <c r="D446" s="13">
        <v>7</v>
      </c>
    </row>
    <row r="447" spans="2:4" ht="18.75" customHeight="1">
      <c r="B447" s="12" t="s">
        <v>575</v>
      </c>
      <c r="C447" s="213"/>
      <c r="D447" s="13">
        <v>7</v>
      </c>
    </row>
    <row r="448" spans="2:4" ht="18.75" customHeight="1">
      <c r="B448" s="12" t="s">
        <v>330</v>
      </c>
      <c r="C448" s="213"/>
      <c r="D448" s="13">
        <v>10</v>
      </c>
    </row>
    <row r="449" spans="2:4" ht="18.75" customHeight="1">
      <c r="B449" s="12" t="s">
        <v>331</v>
      </c>
      <c r="C449" s="213"/>
      <c r="D449" s="13">
        <v>3</v>
      </c>
    </row>
    <row r="450" spans="2:4" ht="18.75" customHeight="1">
      <c r="B450" s="12" t="s">
        <v>318</v>
      </c>
      <c r="C450" s="213"/>
      <c r="D450" s="13">
        <v>7</v>
      </c>
    </row>
    <row r="451" spans="2:4" ht="18.75" customHeight="1">
      <c r="B451" s="12" t="s">
        <v>392</v>
      </c>
      <c r="C451" s="213"/>
      <c r="D451" s="13">
        <v>7</v>
      </c>
    </row>
    <row r="452" spans="2:4" ht="18.75" customHeight="1">
      <c r="B452" s="14" t="s">
        <v>53</v>
      </c>
      <c r="C452" s="213"/>
      <c r="D452" s="220">
        <v>7</v>
      </c>
    </row>
    <row r="453" spans="2:4" ht="18.75" customHeight="1">
      <c r="B453" s="12" t="s">
        <v>332</v>
      </c>
      <c r="C453" s="213"/>
      <c r="D453" s="13">
        <v>25</v>
      </c>
    </row>
    <row r="454" spans="2:4" ht="18.75" customHeight="1">
      <c r="B454" s="12" t="s">
        <v>450</v>
      </c>
      <c r="C454" s="213"/>
      <c r="D454" s="13">
        <v>10</v>
      </c>
    </row>
    <row r="455" spans="2:4" ht="18.75" customHeight="1">
      <c r="B455" s="58" t="s">
        <v>12</v>
      </c>
      <c r="C455" s="213"/>
      <c r="D455" s="13">
        <v>5</v>
      </c>
    </row>
    <row r="456" spans="2:4" ht="18.75" customHeight="1">
      <c r="B456" s="58" t="s">
        <v>13</v>
      </c>
      <c r="C456" s="213"/>
      <c r="D456" s="13">
        <v>5</v>
      </c>
    </row>
    <row r="457" spans="2:4" ht="15">
      <c r="B457" s="42" t="s">
        <v>176</v>
      </c>
      <c r="C457" s="213"/>
      <c r="D457" s="256"/>
    </row>
    <row r="458" spans="2:4" ht="14.25">
      <c r="B458" s="43" t="s">
        <v>264</v>
      </c>
      <c r="C458" s="213"/>
      <c r="D458" s="257"/>
    </row>
    <row r="459" spans="2:4" ht="14.25">
      <c r="B459" s="44" t="s">
        <v>265</v>
      </c>
      <c r="C459" s="213"/>
      <c r="D459" s="258"/>
    </row>
    <row r="460" spans="2:4" ht="14.25">
      <c r="B460" s="44" t="s">
        <v>266</v>
      </c>
      <c r="C460" s="213"/>
      <c r="D460" s="258"/>
    </row>
    <row r="461" spans="2:4" ht="14.25">
      <c r="B461" s="44"/>
      <c r="C461" s="213"/>
      <c r="D461" s="258"/>
    </row>
    <row r="462" spans="2:4" ht="15">
      <c r="B462" s="45" t="s">
        <v>177</v>
      </c>
      <c r="C462" s="213"/>
      <c r="D462" s="259"/>
    </row>
    <row r="463" spans="2:4" ht="15">
      <c r="B463" s="45" t="s">
        <v>143</v>
      </c>
      <c r="C463" s="213"/>
      <c r="D463" s="259"/>
    </row>
    <row r="464" spans="2:4" ht="14.25">
      <c r="B464" s="44" t="s">
        <v>178</v>
      </c>
      <c r="C464" s="213"/>
      <c r="D464" s="258"/>
    </row>
    <row r="465" spans="2:4" ht="14.25">
      <c r="B465" s="44" t="s">
        <v>179</v>
      </c>
      <c r="C465" s="213"/>
      <c r="D465" s="258"/>
    </row>
    <row r="466" spans="2:4" ht="14.25">
      <c r="B466" s="44" t="s">
        <v>180</v>
      </c>
      <c r="C466" s="213"/>
      <c r="D466" s="258"/>
    </row>
    <row r="467" spans="2:4" ht="14.25">
      <c r="B467" s="44" t="s">
        <v>181</v>
      </c>
      <c r="C467" s="213"/>
      <c r="D467" s="258"/>
    </row>
    <row r="468" spans="2:4" ht="14.25">
      <c r="B468" s="44" t="s">
        <v>182</v>
      </c>
      <c r="C468" s="213"/>
      <c r="D468" s="258"/>
    </row>
    <row r="469" spans="2:4" ht="14.25">
      <c r="B469" s="44" t="s">
        <v>183</v>
      </c>
      <c r="C469" s="213"/>
      <c r="D469" s="258"/>
    </row>
    <row r="470" spans="2:4" ht="14.25">
      <c r="B470" s="44" t="s">
        <v>184</v>
      </c>
      <c r="C470" s="213"/>
      <c r="D470" s="258"/>
    </row>
    <row r="471" spans="2:4" ht="14.25">
      <c r="B471" s="44" t="s">
        <v>185</v>
      </c>
      <c r="C471" s="213"/>
      <c r="D471" s="258"/>
    </row>
    <row r="472" spans="2:4" ht="14.25">
      <c r="B472" s="44" t="s">
        <v>186</v>
      </c>
      <c r="C472" s="213"/>
      <c r="D472" s="258"/>
    </row>
    <row r="473" spans="2:4" ht="14.25">
      <c r="B473" s="44" t="s">
        <v>187</v>
      </c>
      <c r="C473" s="213"/>
      <c r="D473" s="258"/>
    </row>
    <row r="474" spans="2:4" ht="14.25">
      <c r="B474" s="44" t="s">
        <v>188</v>
      </c>
      <c r="C474" s="213"/>
      <c r="D474" s="258">
        <v>35</v>
      </c>
    </row>
    <row r="475" spans="2:4" ht="14.25">
      <c r="B475" s="46"/>
      <c r="C475" s="213"/>
      <c r="D475" s="260"/>
    </row>
    <row r="476" spans="2:4" ht="49.5" customHeight="1">
      <c r="B476" s="81" t="s">
        <v>59</v>
      </c>
      <c r="C476" s="213"/>
      <c r="D476" s="50">
        <v>40</v>
      </c>
    </row>
    <row r="477" spans="2:4" ht="14.25">
      <c r="B477" s="49"/>
      <c r="C477" s="213"/>
      <c r="D477" s="19"/>
    </row>
    <row r="478" spans="2:4" ht="15">
      <c r="B478" s="47" t="s">
        <v>378</v>
      </c>
      <c r="C478" s="213"/>
      <c r="D478" s="261"/>
    </row>
    <row r="479" spans="2:4" ht="14.25">
      <c r="B479" s="49" t="s">
        <v>58</v>
      </c>
      <c r="C479" s="213"/>
      <c r="D479" s="19"/>
    </row>
    <row r="480" spans="2:4" ht="14.25">
      <c r="B480" s="37" t="s">
        <v>46</v>
      </c>
      <c r="C480" s="213"/>
      <c r="D480" s="50">
        <v>40</v>
      </c>
    </row>
    <row r="481" spans="2:4" ht="14.25">
      <c r="B481" s="49"/>
      <c r="C481" s="213"/>
      <c r="D481" s="19"/>
    </row>
    <row r="482" spans="2:4" ht="15">
      <c r="B482" s="47" t="s">
        <v>251</v>
      </c>
      <c r="C482" s="213"/>
      <c r="D482" s="262"/>
    </row>
    <row r="483" spans="2:4" ht="14.25">
      <c r="B483" s="37" t="s">
        <v>267</v>
      </c>
      <c r="C483" s="213"/>
      <c r="D483" s="50"/>
    </row>
    <row r="484" spans="2:4" ht="14.25">
      <c r="B484" s="49" t="s">
        <v>218</v>
      </c>
      <c r="C484" s="213"/>
      <c r="D484" s="19">
        <v>10</v>
      </c>
    </row>
    <row r="485" spans="2:4" ht="14.25">
      <c r="B485" s="37"/>
      <c r="C485" s="213"/>
      <c r="D485" s="50"/>
    </row>
    <row r="486" spans="2:4" ht="15">
      <c r="B486" s="47" t="s">
        <v>57</v>
      </c>
      <c r="C486" s="213"/>
      <c r="D486" s="262"/>
    </row>
    <row r="487" spans="2:4" ht="60" customHeight="1">
      <c r="B487" s="28" t="s">
        <v>49</v>
      </c>
      <c r="C487" s="213"/>
      <c r="D487" s="331" t="s">
        <v>382</v>
      </c>
    </row>
    <row r="488" spans="2:4" ht="14.25">
      <c r="B488" s="87"/>
      <c r="C488" s="213"/>
      <c r="D488" s="263"/>
    </row>
    <row r="489" spans="2:4" ht="18.75" customHeight="1">
      <c r="B489" s="297" t="s">
        <v>127</v>
      </c>
      <c r="C489" s="215"/>
      <c r="D489" s="154">
        <f>SUM(D435:D488)</f>
        <v>300</v>
      </c>
    </row>
    <row r="490" spans="2:4" ht="18.75" customHeight="1">
      <c r="B490" s="145" t="s">
        <v>147</v>
      </c>
      <c r="C490" s="146"/>
      <c r="D490" s="143"/>
    </row>
    <row r="491" spans="2:4" ht="32.25" customHeight="1">
      <c r="B491" s="453" t="s">
        <v>30</v>
      </c>
      <c r="C491" s="453"/>
      <c r="D491" s="453"/>
    </row>
    <row r="492" spans="2:4" ht="14.25">
      <c r="B492" s="38"/>
      <c r="C492" s="51"/>
      <c r="D492" s="9"/>
    </row>
    <row r="493" spans="2:4" ht="28.5">
      <c r="B493" s="34" t="s">
        <v>146</v>
      </c>
      <c r="C493" s="15" t="s">
        <v>274</v>
      </c>
      <c r="D493" s="13">
        <v>100</v>
      </c>
    </row>
    <row r="494" spans="2:4" ht="28.5">
      <c r="B494" s="34" t="s">
        <v>189</v>
      </c>
      <c r="C494" s="15" t="s">
        <v>274</v>
      </c>
      <c r="D494" s="13">
        <v>100</v>
      </c>
    </row>
    <row r="495" spans="2:4" ht="14.25">
      <c r="B495" s="34" t="s">
        <v>173</v>
      </c>
      <c r="C495" s="15" t="s">
        <v>174</v>
      </c>
      <c r="D495" s="13">
        <v>100</v>
      </c>
    </row>
    <row r="496" spans="2:4" ht="14.25">
      <c r="B496" s="34"/>
      <c r="C496" s="28"/>
      <c r="D496" s="13"/>
    </row>
    <row r="497" spans="2:4" ht="18.75" customHeight="1">
      <c r="B497" s="308" t="s">
        <v>127</v>
      </c>
      <c r="C497" s="309"/>
      <c r="D497" s="86">
        <f>SUM(D492:D496)</f>
        <v>300</v>
      </c>
    </row>
    <row r="498" spans="2:4" ht="12.75" hidden="1">
      <c r="B498" s="440" t="s">
        <v>37</v>
      </c>
      <c r="C498" s="441"/>
      <c r="D498" s="99" t="s">
        <v>60</v>
      </c>
    </row>
    <row r="499" spans="2:4" ht="12.75" hidden="1">
      <c r="B499" s="93"/>
      <c r="C499" s="94"/>
      <c r="D499" s="95"/>
    </row>
    <row r="500" spans="2:4" ht="12.75" hidden="1">
      <c r="B500" s="109" t="e">
        <f>+#REF!</f>
        <v>#REF!</v>
      </c>
      <c r="C500" s="94"/>
      <c r="D500" s="95">
        <v>100</v>
      </c>
    </row>
    <row r="501" spans="2:4" ht="12.75" hidden="1">
      <c r="B501" s="96"/>
      <c r="C501" s="97"/>
      <c r="D501" s="98"/>
    </row>
    <row r="502" spans="2:4" ht="19.5" customHeight="1">
      <c r="B502" s="434" t="s">
        <v>37</v>
      </c>
      <c r="C502" s="434"/>
      <c r="D502" s="284" t="s">
        <v>60</v>
      </c>
    </row>
    <row r="503" spans="2:4" ht="19.5" customHeight="1">
      <c r="B503" s="282" t="s">
        <v>153</v>
      </c>
      <c r="C503" s="283"/>
      <c r="D503" s="298">
        <v>100</v>
      </c>
    </row>
    <row r="504" spans="2:4" ht="19.5" customHeight="1">
      <c r="B504" s="434" t="s">
        <v>439</v>
      </c>
      <c r="C504" s="434"/>
      <c r="D504" s="284" t="s">
        <v>60</v>
      </c>
    </row>
    <row r="505" spans="2:4" ht="19.5" customHeight="1">
      <c r="B505" s="285" t="s">
        <v>439</v>
      </c>
      <c r="C505" s="286"/>
      <c r="D505" s="299">
        <v>100</v>
      </c>
    </row>
    <row r="506" spans="2:4" ht="12.75">
      <c r="B506" s="106"/>
      <c r="C506" s="94"/>
      <c r="D506" s="1"/>
    </row>
    <row r="507" spans="2:4" ht="20.25" customHeight="1">
      <c r="B507" s="91"/>
      <c r="C507" s="92"/>
      <c r="D507" s="92"/>
    </row>
    <row r="508" spans="2:4" ht="15.75">
      <c r="B508" s="225" t="s">
        <v>347</v>
      </c>
      <c r="C508" s="446" t="s">
        <v>6</v>
      </c>
      <c r="D508" s="446" t="s">
        <v>60</v>
      </c>
    </row>
    <row r="509" spans="2:4" ht="15.75">
      <c r="B509" s="226" t="s">
        <v>348</v>
      </c>
      <c r="C509" s="447"/>
      <c r="D509" s="447"/>
    </row>
    <row r="510" spans="2:4" ht="18.75" customHeight="1">
      <c r="B510" s="70" t="s">
        <v>14</v>
      </c>
      <c r="C510" s="61"/>
      <c r="D510" s="52"/>
    </row>
    <row r="511" spans="2:4" ht="6.75" customHeight="1">
      <c r="B511" s="460" t="s">
        <v>31</v>
      </c>
      <c r="C511" s="61"/>
      <c r="D511" s="52"/>
    </row>
    <row r="512" spans="2:4" ht="54.75" customHeight="1">
      <c r="B512" s="460"/>
      <c r="C512" s="61"/>
      <c r="D512" s="52"/>
    </row>
    <row r="513" spans="2:4" ht="15">
      <c r="B513" s="305" t="s">
        <v>444</v>
      </c>
      <c r="C513" s="265">
        <v>3500000000</v>
      </c>
      <c r="D513" s="52"/>
    </row>
    <row r="514" spans="2:4" ht="18" customHeight="1">
      <c r="B514" s="306" t="s">
        <v>445</v>
      </c>
      <c r="C514" s="265">
        <v>4000000000</v>
      </c>
      <c r="D514" s="19"/>
    </row>
    <row r="515" spans="2:4" ht="15">
      <c r="B515" s="67"/>
      <c r="C515" s="61"/>
      <c r="D515" s="52"/>
    </row>
    <row r="516" spans="2:4" ht="19.5" customHeight="1">
      <c r="B516" s="147" t="s">
        <v>131</v>
      </c>
      <c r="C516" s="244"/>
      <c r="D516" s="310" t="s">
        <v>60</v>
      </c>
    </row>
    <row r="517" spans="2:4" ht="18" customHeight="1">
      <c r="B517" s="60" t="s">
        <v>229</v>
      </c>
      <c r="C517" s="37"/>
      <c r="D517" s="50">
        <v>20</v>
      </c>
    </row>
    <row r="518" spans="2:4" ht="18" customHeight="1">
      <c r="B518" s="71" t="s">
        <v>206</v>
      </c>
      <c r="C518" s="37"/>
      <c r="D518" s="50">
        <v>20</v>
      </c>
    </row>
    <row r="519" spans="2:4" ht="18" customHeight="1">
      <c r="B519" s="71" t="s">
        <v>207</v>
      </c>
      <c r="C519" s="37"/>
      <c r="D519" s="50">
        <v>20</v>
      </c>
    </row>
    <row r="520" spans="2:4" ht="18.75" customHeight="1">
      <c r="B520" s="71" t="s">
        <v>208</v>
      </c>
      <c r="C520" s="37"/>
      <c r="D520" s="50"/>
    </row>
    <row r="521" spans="2:4" ht="18.75" customHeight="1">
      <c r="B521" s="71" t="s">
        <v>209</v>
      </c>
      <c r="C521" s="37"/>
      <c r="D521" s="50"/>
    </row>
    <row r="522" spans="2:4" ht="18.75" customHeight="1">
      <c r="B522" s="72" t="s">
        <v>429</v>
      </c>
      <c r="C522" s="37"/>
      <c r="D522" s="50">
        <v>20</v>
      </c>
    </row>
    <row r="523" spans="2:4" ht="18.75" customHeight="1">
      <c r="B523" s="71" t="s">
        <v>415</v>
      </c>
      <c r="C523" s="37"/>
      <c r="D523" s="50">
        <v>35</v>
      </c>
    </row>
    <row r="524" spans="2:4" ht="18.75" customHeight="1">
      <c r="B524" s="71" t="s">
        <v>220</v>
      </c>
      <c r="C524" s="37"/>
      <c r="D524" s="50">
        <v>25</v>
      </c>
    </row>
    <row r="525" spans="2:4" ht="18.75" customHeight="1">
      <c r="B525" s="165" t="s">
        <v>413</v>
      </c>
      <c r="C525" s="110"/>
      <c r="D525" s="64"/>
    </row>
    <row r="526" spans="2:4" ht="18.75" customHeight="1">
      <c r="B526" s="59" t="s">
        <v>116</v>
      </c>
      <c r="C526" s="37"/>
      <c r="D526" s="50">
        <v>20</v>
      </c>
    </row>
    <row r="527" spans="2:4" ht="18.75" customHeight="1">
      <c r="B527" s="82" t="s">
        <v>15</v>
      </c>
      <c r="C527" s="245"/>
      <c r="D527" s="331" t="s">
        <v>382</v>
      </c>
    </row>
    <row r="528" spans="2:4" ht="18.75" customHeight="1">
      <c r="B528" s="60" t="s">
        <v>47</v>
      </c>
      <c r="C528" s="246"/>
      <c r="D528" s="50">
        <v>15</v>
      </c>
    </row>
    <row r="529" spans="2:4" ht="18.75" customHeight="1">
      <c r="B529" s="60" t="s">
        <v>16</v>
      </c>
      <c r="C529" s="246"/>
      <c r="D529" s="50">
        <v>15</v>
      </c>
    </row>
    <row r="530" spans="2:4" ht="18.75" customHeight="1">
      <c r="B530" s="60" t="s">
        <v>65</v>
      </c>
      <c r="C530" s="246"/>
      <c r="D530" s="50">
        <v>10</v>
      </c>
    </row>
    <row r="531" spans="2:4" ht="39.75" customHeight="1">
      <c r="B531" s="432" t="s">
        <v>379</v>
      </c>
      <c r="C531" s="433"/>
      <c r="D531" s="249"/>
    </row>
    <row r="532" spans="2:4" ht="21.75" customHeight="1">
      <c r="B532" s="148" t="s">
        <v>219</v>
      </c>
      <c r="C532" s="168"/>
      <c r="D532" s="250"/>
    </row>
    <row r="533" spans="2:4" ht="23.25" customHeight="1">
      <c r="B533" s="317" t="s">
        <v>210</v>
      </c>
      <c r="C533" s="311"/>
      <c r="D533" s="312"/>
    </row>
    <row r="534" spans="2:4" ht="18.75" customHeight="1">
      <c r="B534" s="318" t="s">
        <v>451</v>
      </c>
      <c r="C534" s="313"/>
      <c r="D534" s="314"/>
    </row>
    <row r="535" spans="2:4" ht="18.75" customHeight="1">
      <c r="B535" s="319" t="s">
        <v>592</v>
      </c>
      <c r="C535" s="315"/>
      <c r="D535" s="331" t="s">
        <v>382</v>
      </c>
    </row>
    <row r="536" spans="2:4" ht="31.5" customHeight="1">
      <c r="B536" s="320" t="s">
        <v>452</v>
      </c>
      <c r="C536" s="316"/>
      <c r="D536" s="50">
        <v>50</v>
      </c>
    </row>
    <row r="537" spans="2:4" ht="18.75" customHeight="1">
      <c r="B537" s="65"/>
      <c r="C537" s="51"/>
      <c r="D537" s="252"/>
    </row>
    <row r="538" spans="2:4" ht="18.75" customHeight="1">
      <c r="B538" s="317" t="s">
        <v>211</v>
      </c>
      <c r="C538" s="321"/>
      <c r="D538" s="322"/>
    </row>
    <row r="539" spans="2:4" ht="18.75" customHeight="1">
      <c r="B539" s="325" t="s">
        <v>451</v>
      </c>
      <c r="C539" s="311"/>
      <c r="D539" s="323"/>
    </row>
    <row r="540" spans="2:4" ht="25.5" customHeight="1">
      <c r="B540" s="319" t="s">
        <v>593</v>
      </c>
      <c r="C540" s="315"/>
      <c r="D540" s="331" t="s">
        <v>382</v>
      </c>
    </row>
    <row r="541" spans="2:4" ht="31.5" customHeight="1">
      <c r="B541" s="320" t="s">
        <v>452</v>
      </c>
      <c r="C541" s="324"/>
      <c r="D541" s="50">
        <v>50</v>
      </c>
    </row>
    <row r="542" spans="2:4" ht="68.25" customHeight="1">
      <c r="B542" s="427" t="s">
        <v>591</v>
      </c>
      <c r="C542" s="324"/>
      <c r="D542" s="331" t="s">
        <v>382</v>
      </c>
    </row>
    <row r="543" spans="2:4" ht="19.5" customHeight="1">
      <c r="B543" s="327" t="s">
        <v>127</v>
      </c>
      <c r="C543" s="341"/>
      <c r="D543" s="329">
        <f>SUM(D517:D542)</f>
        <v>300</v>
      </c>
    </row>
    <row r="544" spans="2:4" ht="14.25" customHeight="1">
      <c r="B544" s="428" t="s">
        <v>223</v>
      </c>
      <c r="C544" s="429"/>
      <c r="D544" s="435" t="s">
        <v>60</v>
      </c>
    </row>
    <row r="545" spans="2:4" ht="14.25" customHeight="1">
      <c r="B545" s="430"/>
      <c r="C545" s="431"/>
      <c r="D545" s="436"/>
    </row>
    <row r="546" spans="2:4" ht="18.75" customHeight="1">
      <c r="B546" s="75" t="s">
        <v>414</v>
      </c>
      <c r="C546" s="338"/>
      <c r="D546" s="83">
        <v>5</v>
      </c>
    </row>
    <row r="547" spans="2:4" ht="18.75" customHeight="1">
      <c r="B547" s="75" t="s">
        <v>333</v>
      </c>
      <c r="C547" s="216"/>
      <c r="D547" s="83">
        <v>5</v>
      </c>
    </row>
    <row r="548" spans="2:4" ht="18.75" customHeight="1">
      <c r="B548" s="75" t="s">
        <v>50</v>
      </c>
      <c r="C548" s="216"/>
      <c r="D548" s="83">
        <v>30</v>
      </c>
    </row>
    <row r="549" spans="2:4" ht="18.75" customHeight="1">
      <c r="B549" s="69" t="s">
        <v>465</v>
      </c>
      <c r="C549" s="216"/>
      <c r="D549" s="83">
        <v>30</v>
      </c>
    </row>
    <row r="550" spans="2:4" ht="18.75" customHeight="1">
      <c r="B550" s="75" t="s">
        <v>334</v>
      </c>
      <c r="C550" s="216"/>
      <c r="D550" s="83">
        <v>5</v>
      </c>
    </row>
    <row r="551" spans="2:4" ht="18.75" customHeight="1">
      <c r="B551" s="69" t="s">
        <v>335</v>
      </c>
      <c r="C551" s="216"/>
      <c r="D551" s="83">
        <v>30</v>
      </c>
    </row>
    <row r="552" spans="2:4" ht="18.75" customHeight="1">
      <c r="B552" s="166" t="s">
        <v>466</v>
      </c>
      <c r="C552" s="216"/>
      <c r="D552" s="83">
        <v>5</v>
      </c>
    </row>
    <row r="553" spans="2:4" ht="18.75" customHeight="1">
      <c r="B553" s="69" t="s">
        <v>467</v>
      </c>
      <c r="C553" s="216"/>
      <c r="D553" s="83">
        <v>5</v>
      </c>
    </row>
    <row r="554" spans="2:4" ht="18.75" customHeight="1">
      <c r="B554" s="69" t="s">
        <v>66</v>
      </c>
      <c r="C554" s="216"/>
      <c r="D554" s="334" t="s">
        <v>382</v>
      </c>
    </row>
    <row r="555" spans="2:4" ht="19.5" customHeight="1">
      <c r="B555" s="74" t="s">
        <v>468</v>
      </c>
      <c r="C555" s="216"/>
      <c r="D555" s="335" t="s">
        <v>382</v>
      </c>
    </row>
    <row r="556" spans="2:4" ht="18.75" customHeight="1">
      <c r="B556" s="69" t="s">
        <v>319</v>
      </c>
      <c r="C556" s="213"/>
      <c r="D556" s="83">
        <v>8</v>
      </c>
    </row>
    <row r="557" spans="2:4" ht="18.75" customHeight="1">
      <c r="B557" s="69" t="s">
        <v>336</v>
      </c>
      <c r="C557" s="213"/>
      <c r="D557" s="83">
        <v>8</v>
      </c>
    </row>
    <row r="558" spans="2:4" ht="18.75" customHeight="1">
      <c r="B558" s="69" t="s">
        <v>20</v>
      </c>
      <c r="C558" s="213"/>
      <c r="D558" s="83">
        <v>8</v>
      </c>
    </row>
    <row r="559" spans="2:4" ht="18.75" customHeight="1">
      <c r="B559" s="54" t="s">
        <v>224</v>
      </c>
      <c r="C559" s="213"/>
      <c r="D559" s="83">
        <v>10</v>
      </c>
    </row>
    <row r="560" spans="2:4" ht="18.75" customHeight="1">
      <c r="B560" s="14" t="s">
        <v>337</v>
      </c>
      <c r="C560" s="213"/>
      <c r="D560" s="83">
        <v>8</v>
      </c>
    </row>
    <row r="561" spans="2:4" ht="18.75" customHeight="1">
      <c r="B561" s="14" t="s">
        <v>221</v>
      </c>
      <c r="C561" s="213"/>
      <c r="D561" s="83">
        <v>10</v>
      </c>
    </row>
    <row r="562" spans="2:4" ht="18.75" customHeight="1">
      <c r="B562" s="14" t="s">
        <v>338</v>
      </c>
      <c r="C562" s="213"/>
      <c r="D562" s="243">
        <v>25</v>
      </c>
    </row>
    <row r="563" spans="2:4" ht="18.75" customHeight="1">
      <c r="B563" s="14" t="s">
        <v>339</v>
      </c>
      <c r="C563" s="213"/>
      <c r="D563" s="83">
        <v>8</v>
      </c>
    </row>
    <row r="564" spans="2:4" ht="18.75" customHeight="1">
      <c r="B564" s="14" t="s">
        <v>340</v>
      </c>
      <c r="C564" s="213"/>
      <c r="D564" s="83">
        <v>8</v>
      </c>
    </row>
    <row r="565" spans="2:4" ht="18.75" customHeight="1">
      <c r="B565" s="74" t="s">
        <v>67</v>
      </c>
      <c r="C565" s="213"/>
      <c r="D565" s="83">
        <v>8</v>
      </c>
    </row>
    <row r="566" spans="2:4" ht="18.75" customHeight="1">
      <c r="B566" s="14" t="s">
        <v>341</v>
      </c>
      <c r="C566" s="213"/>
      <c r="D566" s="83">
        <v>8</v>
      </c>
    </row>
    <row r="567" spans="2:4" s="167" customFormat="1" ht="34.5" customHeight="1">
      <c r="B567" s="157" t="s">
        <v>512</v>
      </c>
      <c r="C567" s="339"/>
      <c r="D567" s="251">
        <v>8</v>
      </c>
    </row>
    <row r="568" spans="2:4" ht="18.75" customHeight="1">
      <c r="B568" s="12" t="s">
        <v>297</v>
      </c>
      <c r="C568" s="213"/>
      <c r="D568" s="83">
        <v>8</v>
      </c>
    </row>
    <row r="569" spans="2:4" ht="18.75" customHeight="1">
      <c r="B569" s="14" t="s">
        <v>342</v>
      </c>
      <c r="C569" s="213"/>
      <c r="D569" s="83">
        <v>8</v>
      </c>
    </row>
    <row r="570" spans="2:4" ht="18.75" customHeight="1">
      <c r="B570" s="14" t="s">
        <v>316</v>
      </c>
      <c r="C570" s="213"/>
      <c r="D570" s="83">
        <v>8</v>
      </c>
    </row>
    <row r="571" spans="2:4" ht="18.75" customHeight="1">
      <c r="B571" s="58" t="s">
        <v>48</v>
      </c>
      <c r="C571" s="213"/>
      <c r="D571" s="83">
        <v>8</v>
      </c>
    </row>
    <row r="572" spans="2:4" ht="18.75" customHeight="1">
      <c r="B572" s="58" t="s">
        <v>117</v>
      </c>
      <c r="C572" s="213"/>
      <c r="D572" s="83">
        <v>8</v>
      </c>
    </row>
    <row r="573" spans="2:4" ht="18.75" customHeight="1">
      <c r="B573" s="74" t="s">
        <v>68</v>
      </c>
      <c r="C573" s="213"/>
      <c r="D573" s="83">
        <v>8</v>
      </c>
    </row>
    <row r="574" spans="2:4" ht="18.75" customHeight="1">
      <c r="B574" s="74" t="s">
        <v>69</v>
      </c>
      <c r="C574" s="213"/>
      <c r="D574" s="83">
        <v>5</v>
      </c>
    </row>
    <row r="575" spans="2:4" ht="18.75" customHeight="1">
      <c r="B575" s="74" t="s">
        <v>70</v>
      </c>
      <c r="C575" s="213"/>
      <c r="D575" s="83">
        <v>5</v>
      </c>
    </row>
    <row r="576" spans="2:4" ht="18.75" customHeight="1">
      <c r="B576" s="74" t="s">
        <v>71</v>
      </c>
      <c r="C576" s="213"/>
      <c r="D576" s="83">
        <v>5</v>
      </c>
    </row>
    <row r="577" spans="2:4" ht="18.75" customHeight="1">
      <c r="B577" s="88" t="s">
        <v>72</v>
      </c>
      <c r="C577" s="214"/>
      <c r="D577" s="340">
        <v>5</v>
      </c>
    </row>
    <row r="578" spans="2:4" ht="19.5" customHeight="1">
      <c r="B578" s="337" t="s">
        <v>127</v>
      </c>
      <c r="C578" s="89"/>
      <c r="D578" s="326">
        <f>SUM(D546:D577)</f>
        <v>300</v>
      </c>
    </row>
    <row r="579" spans="2:4" ht="19.5" customHeight="1">
      <c r="B579" s="442" t="s">
        <v>147</v>
      </c>
      <c r="C579" s="443"/>
      <c r="D579" s="444"/>
    </row>
    <row r="580" spans="2:4" ht="30" customHeight="1">
      <c r="B580" s="448" t="s">
        <v>32</v>
      </c>
      <c r="C580" s="449"/>
      <c r="D580" s="450"/>
    </row>
    <row r="581" spans="2:4" ht="18.75" customHeight="1">
      <c r="B581" s="26" t="s">
        <v>222</v>
      </c>
      <c r="C581" s="66" t="s">
        <v>149</v>
      </c>
      <c r="D581" s="83">
        <v>150</v>
      </c>
    </row>
    <row r="582" spans="2:4" ht="18.75" customHeight="1">
      <c r="B582" s="26" t="s">
        <v>190</v>
      </c>
      <c r="C582" s="12" t="s">
        <v>149</v>
      </c>
      <c r="D582" s="83">
        <v>150</v>
      </c>
    </row>
    <row r="583" spans="2:4" ht="18.75" customHeight="1">
      <c r="B583" s="327" t="s">
        <v>127</v>
      </c>
      <c r="C583" s="328"/>
      <c r="D583" s="280">
        <f>SUM(D581:D582)</f>
        <v>300</v>
      </c>
    </row>
    <row r="584" spans="2:4" ht="12.75" hidden="1">
      <c r="B584" s="440" t="s">
        <v>37</v>
      </c>
      <c r="C584" s="441"/>
      <c r="D584" s="99" t="s">
        <v>60</v>
      </c>
    </row>
    <row r="585" spans="2:4" ht="12.75" hidden="1">
      <c r="B585" s="93"/>
      <c r="C585" s="94"/>
      <c r="D585" s="95"/>
    </row>
    <row r="586" spans="2:4" ht="12.75" hidden="1">
      <c r="B586" s="109" t="e">
        <f>+#REF!</f>
        <v>#REF!</v>
      </c>
      <c r="C586" s="94"/>
      <c r="D586" s="95">
        <v>100</v>
      </c>
    </row>
    <row r="587" spans="2:4" ht="12.75" hidden="1">
      <c r="B587" s="96"/>
      <c r="C587" s="97"/>
      <c r="D587" s="98"/>
    </row>
    <row r="588" spans="2:4" ht="19.5" customHeight="1">
      <c r="B588" s="434" t="s">
        <v>37</v>
      </c>
      <c r="C588" s="434"/>
      <c r="D588" s="284" t="s">
        <v>60</v>
      </c>
    </row>
    <row r="589" spans="2:4" ht="19.5" customHeight="1">
      <c r="B589" s="282" t="s">
        <v>153</v>
      </c>
      <c r="C589" s="283"/>
      <c r="D589" s="298">
        <v>100</v>
      </c>
    </row>
    <row r="590" spans="2:4" ht="19.5" customHeight="1">
      <c r="B590" s="434" t="s">
        <v>439</v>
      </c>
      <c r="C590" s="434"/>
      <c r="D590" s="284" t="s">
        <v>60</v>
      </c>
    </row>
    <row r="591" spans="2:4" ht="19.5" customHeight="1">
      <c r="B591" s="285" t="s">
        <v>439</v>
      </c>
      <c r="C591" s="286"/>
      <c r="D591" s="299">
        <v>100</v>
      </c>
    </row>
    <row r="592" spans="2:4" ht="12.75">
      <c r="B592" s="106"/>
      <c r="C592" s="94"/>
      <c r="D592" s="1"/>
    </row>
    <row r="593" spans="2:4" ht="21.75" customHeight="1">
      <c r="B593" s="20"/>
      <c r="C593" s="8"/>
      <c r="D593" s="8"/>
    </row>
    <row r="594" spans="2:4" ht="15.75">
      <c r="B594" s="179" t="s">
        <v>345</v>
      </c>
      <c r="C594" s="446" t="s">
        <v>6</v>
      </c>
      <c r="D594" s="446" t="s">
        <v>60</v>
      </c>
    </row>
    <row r="595" spans="2:4" ht="15.75">
      <c r="B595" s="181" t="s">
        <v>346</v>
      </c>
      <c r="C595" s="447"/>
      <c r="D595" s="447"/>
    </row>
    <row r="596" spans="2:4" ht="34.5" customHeight="1">
      <c r="B596" s="24" t="s">
        <v>457</v>
      </c>
      <c r="C596" s="29"/>
      <c r="D596" s="9"/>
    </row>
    <row r="597" spans="2:4" ht="15">
      <c r="B597" s="76" t="s">
        <v>75</v>
      </c>
      <c r="C597" s="29"/>
      <c r="D597" s="9"/>
    </row>
    <row r="598" spans="2:4" ht="14.25">
      <c r="B598" s="63" t="s">
        <v>73</v>
      </c>
      <c r="C598" s="330">
        <v>4500000000</v>
      </c>
      <c r="D598" s="19"/>
    </row>
    <row r="599" spans="2:4" ht="14.25">
      <c r="B599" s="57" t="s">
        <v>74</v>
      </c>
      <c r="C599" s="330">
        <v>9000000000</v>
      </c>
      <c r="D599" s="19"/>
    </row>
    <row r="600" spans="2:4" ht="19.5" customHeight="1">
      <c r="B600" s="147" t="s">
        <v>131</v>
      </c>
      <c r="C600" s="234"/>
      <c r="D600" s="296" t="s">
        <v>60</v>
      </c>
    </row>
    <row r="601" spans="2:4" ht="18.75" customHeight="1">
      <c r="B601" s="48" t="s">
        <v>230</v>
      </c>
      <c r="C601" s="29"/>
      <c r="D601" s="13">
        <v>15</v>
      </c>
    </row>
    <row r="602" spans="2:4" ht="18.75" customHeight="1">
      <c r="B602" s="48" t="s">
        <v>231</v>
      </c>
      <c r="C602" s="51"/>
      <c r="D602" s="26">
        <v>20</v>
      </c>
    </row>
    <row r="603" spans="2:4" ht="18.75" customHeight="1">
      <c r="B603" s="48" t="s">
        <v>232</v>
      </c>
      <c r="C603" s="51"/>
      <c r="D603" s="26">
        <v>20</v>
      </c>
    </row>
    <row r="604" spans="2:4" ht="18.75" customHeight="1">
      <c r="B604" s="48" t="s">
        <v>233</v>
      </c>
      <c r="C604" s="51"/>
      <c r="D604" s="26">
        <v>10</v>
      </c>
    </row>
    <row r="605" spans="2:4" ht="18.75" customHeight="1">
      <c r="B605" s="48" t="s">
        <v>234</v>
      </c>
      <c r="C605" s="235"/>
      <c r="D605" s="57">
        <v>20</v>
      </c>
    </row>
    <row r="606" spans="2:4" ht="18.75" customHeight="1">
      <c r="B606" s="48" t="s">
        <v>235</v>
      </c>
      <c r="C606" s="51"/>
      <c r="D606" s="26">
        <v>20</v>
      </c>
    </row>
    <row r="607" spans="2:4" ht="18.75" customHeight="1">
      <c r="B607" s="48" t="s">
        <v>236</v>
      </c>
      <c r="C607" s="51"/>
      <c r="D607" s="26">
        <v>20</v>
      </c>
    </row>
    <row r="608" spans="2:4" ht="18.75" customHeight="1">
      <c r="B608" s="48" t="s">
        <v>237</v>
      </c>
      <c r="C608" s="51"/>
      <c r="D608" s="26">
        <v>10</v>
      </c>
    </row>
    <row r="609" spans="2:4" ht="18.75" customHeight="1">
      <c r="B609" s="48" t="s">
        <v>238</v>
      </c>
      <c r="C609" s="51"/>
      <c r="D609" s="26">
        <v>20</v>
      </c>
    </row>
    <row r="610" spans="2:4" ht="18.75" customHeight="1">
      <c r="B610" s="48" t="s">
        <v>239</v>
      </c>
      <c r="C610" s="235"/>
      <c r="D610" s="57">
        <v>30</v>
      </c>
    </row>
    <row r="611" spans="2:4" ht="18.75" customHeight="1">
      <c r="B611" s="48" t="s">
        <v>252</v>
      </c>
      <c r="C611" s="235"/>
      <c r="D611" s="57">
        <v>20</v>
      </c>
    </row>
    <row r="612" spans="2:4" ht="18.75" customHeight="1">
      <c r="B612" s="48" t="s">
        <v>240</v>
      </c>
      <c r="C612" s="235"/>
      <c r="D612" s="57">
        <v>10</v>
      </c>
    </row>
    <row r="613" spans="2:4" ht="18.75" customHeight="1">
      <c r="B613" s="48" t="s">
        <v>241</v>
      </c>
      <c r="C613" s="51"/>
      <c r="D613" s="26">
        <v>10</v>
      </c>
    </row>
    <row r="614" spans="2:4" ht="28.5">
      <c r="B614" s="35" t="s">
        <v>94</v>
      </c>
      <c r="C614" s="51"/>
      <c r="D614" s="26">
        <v>20</v>
      </c>
    </row>
    <row r="615" spans="2:4" ht="18.75" customHeight="1">
      <c r="B615" s="16" t="s">
        <v>95</v>
      </c>
      <c r="C615" s="236"/>
      <c r="D615" s="50"/>
    </row>
    <row r="616" spans="2:4" ht="18.75" customHeight="1">
      <c r="B616" s="19" t="s">
        <v>122</v>
      </c>
      <c r="C616" s="236"/>
      <c r="D616" s="50">
        <v>15</v>
      </c>
    </row>
    <row r="617" spans="2:4" ht="18.75" customHeight="1">
      <c r="B617" s="16" t="s">
        <v>96</v>
      </c>
      <c r="C617" s="237"/>
      <c r="D617" s="239">
        <v>10</v>
      </c>
    </row>
    <row r="618" spans="2:4" ht="18.75" customHeight="1">
      <c r="B618" s="16" t="s">
        <v>97</v>
      </c>
      <c r="C618" s="237"/>
      <c r="D618" s="239">
        <v>10</v>
      </c>
    </row>
    <row r="619" spans="2:4" ht="18.75" customHeight="1">
      <c r="B619" s="16" t="s">
        <v>98</v>
      </c>
      <c r="C619" s="237"/>
      <c r="D619" s="239">
        <v>20</v>
      </c>
    </row>
    <row r="620" spans="2:4" ht="19.5" customHeight="1">
      <c r="B620" s="177" t="s">
        <v>127</v>
      </c>
      <c r="C620" s="297"/>
      <c r="D620" s="154">
        <f>SUM(D601:D619)</f>
        <v>300</v>
      </c>
    </row>
    <row r="621" spans="2:4" ht="15" customHeight="1">
      <c r="B621" s="451" t="s">
        <v>223</v>
      </c>
      <c r="C621" s="452"/>
      <c r="D621" s="435" t="s">
        <v>60</v>
      </c>
    </row>
    <row r="622" spans="2:4" ht="15" customHeight="1">
      <c r="B622" s="451"/>
      <c r="C622" s="452"/>
      <c r="D622" s="436"/>
    </row>
    <row r="623" spans="2:4" ht="18.75" customHeight="1">
      <c r="B623" s="36" t="s">
        <v>242</v>
      </c>
      <c r="C623" s="212"/>
      <c r="D623" s="332">
        <v>5</v>
      </c>
    </row>
    <row r="624" spans="2:4" ht="32.25" customHeight="1">
      <c r="B624" s="12" t="s">
        <v>513</v>
      </c>
      <c r="C624" s="213"/>
      <c r="D624" s="83">
        <v>20</v>
      </c>
    </row>
    <row r="625" spans="2:4" ht="18.75" customHeight="1">
      <c r="B625" s="49" t="s">
        <v>243</v>
      </c>
      <c r="C625" s="213"/>
      <c r="D625" s="83">
        <v>5</v>
      </c>
    </row>
    <row r="626" spans="2:4" ht="18.75" customHeight="1">
      <c r="B626" s="49" t="s">
        <v>578</v>
      </c>
      <c r="C626" s="213"/>
      <c r="D626" s="83">
        <v>15</v>
      </c>
    </row>
    <row r="627" spans="2:4" ht="18.75" customHeight="1">
      <c r="B627" s="55" t="s">
        <v>244</v>
      </c>
      <c r="C627" s="213"/>
      <c r="D627" s="240">
        <v>25</v>
      </c>
    </row>
    <row r="628" spans="2:4" ht="18.75" customHeight="1">
      <c r="B628" s="55" t="s">
        <v>119</v>
      </c>
      <c r="C628" s="213"/>
      <c r="D628" s="240">
        <v>5</v>
      </c>
    </row>
    <row r="629" spans="2:4" ht="18.75" customHeight="1">
      <c r="B629" s="55" t="s">
        <v>120</v>
      </c>
      <c r="C629" s="213"/>
      <c r="D629" s="240">
        <v>5</v>
      </c>
    </row>
    <row r="630" spans="2:4" ht="18.75" customHeight="1">
      <c r="B630" s="55" t="s">
        <v>121</v>
      </c>
      <c r="C630" s="213"/>
      <c r="D630" s="240">
        <v>15</v>
      </c>
    </row>
    <row r="631" spans="2:4" ht="18.75" customHeight="1">
      <c r="B631" s="55" t="s">
        <v>453</v>
      </c>
      <c r="C631" s="213"/>
      <c r="D631" s="240">
        <v>5</v>
      </c>
    </row>
    <row r="632" spans="2:4" ht="18.75" customHeight="1">
      <c r="B632" s="55" t="s">
        <v>123</v>
      </c>
      <c r="C632" s="213"/>
      <c r="D632" s="240"/>
    </row>
    <row r="633" spans="2:4" ht="18.75" customHeight="1">
      <c r="B633" s="49" t="s">
        <v>454</v>
      </c>
      <c r="C633" s="213"/>
      <c r="D633" s="83">
        <v>5</v>
      </c>
    </row>
    <row r="634" spans="2:4" ht="18.75" customHeight="1">
      <c r="B634" s="55" t="s">
        <v>124</v>
      </c>
      <c r="C634" s="213"/>
      <c r="D634" s="240"/>
    </row>
    <row r="635" spans="2:4" ht="18.75" customHeight="1">
      <c r="B635" s="49" t="s">
        <v>125</v>
      </c>
      <c r="C635" s="213"/>
      <c r="D635" s="83">
        <v>10</v>
      </c>
    </row>
    <row r="636" spans="2:4" ht="18.75" customHeight="1">
      <c r="B636" s="55" t="s">
        <v>455</v>
      </c>
      <c r="C636" s="213"/>
      <c r="D636" s="240">
        <v>25</v>
      </c>
    </row>
    <row r="637" spans="2:4" ht="18.75" customHeight="1">
      <c r="B637" s="55" t="s">
        <v>126</v>
      </c>
      <c r="C637" s="213"/>
      <c r="D637" s="240"/>
    </row>
    <row r="638" spans="2:4" ht="18.75" customHeight="1">
      <c r="B638" s="49" t="s">
        <v>456</v>
      </c>
      <c r="C638" s="213"/>
      <c r="D638" s="83">
        <v>12</v>
      </c>
    </row>
    <row r="639" spans="2:4" ht="18.75" customHeight="1">
      <c r="B639" s="55" t="s">
        <v>224</v>
      </c>
      <c r="C639" s="213"/>
      <c r="D639" s="240">
        <v>5</v>
      </c>
    </row>
    <row r="640" spans="2:4" ht="18.75" customHeight="1">
      <c r="B640" s="58" t="s">
        <v>253</v>
      </c>
      <c r="C640" s="213"/>
      <c r="D640" s="241">
        <v>5</v>
      </c>
    </row>
    <row r="641" spans="2:4" ht="18.75" customHeight="1">
      <c r="B641" s="58" t="s">
        <v>254</v>
      </c>
      <c r="C641" s="213"/>
      <c r="D641" s="241">
        <v>5</v>
      </c>
    </row>
    <row r="642" spans="2:4" ht="18.75" customHeight="1">
      <c r="B642" s="14" t="s">
        <v>316</v>
      </c>
      <c r="C642" s="213"/>
      <c r="D642" s="242">
        <v>5</v>
      </c>
    </row>
    <row r="643" spans="2:4" ht="18.75" customHeight="1">
      <c r="B643" s="12" t="s">
        <v>392</v>
      </c>
      <c r="C643" s="213"/>
      <c r="D643" s="243">
        <v>10</v>
      </c>
    </row>
    <row r="644" spans="2:4" ht="18.75" customHeight="1">
      <c r="B644" s="55" t="s">
        <v>99</v>
      </c>
      <c r="C644" s="336">
        <v>1</v>
      </c>
      <c r="D644" s="335" t="s">
        <v>382</v>
      </c>
    </row>
    <row r="645" spans="2:4" ht="18.75" customHeight="1">
      <c r="B645" s="55" t="s">
        <v>100</v>
      </c>
      <c r="C645" s="28"/>
      <c r="D645" s="240">
        <v>10</v>
      </c>
    </row>
    <row r="646" spans="2:4" ht="18.75" customHeight="1">
      <c r="B646" s="55" t="s">
        <v>101</v>
      </c>
      <c r="C646" s="28"/>
      <c r="D646" s="240">
        <v>10</v>
      </c>
    </row>
    <row r="647" spans="2:4" ht="29.25" customHeight="1">
      <c r="B647" s="58" t="s">
        <v>102</v>
      </c>
      <c r="C647" s="28"/>
      <c r="D647" s="241">
        <v>10</v>
      </c>
    </row>
    <row r="648" spans="2:4" ht="33" customHeight="1">
      <c r="B648" s="58" t="s">
        <v>103</v>
      </c>
      <c r="C648" s="336">
        <v>1</v>
      </c>
      <c r="D648" s="335" t="s">
        <v>382</v>
      </c>
    </row>
    <row r="649" spans="2:4" ht="21.75" customHeight="1">
      <c r="B649" s="55" t="s">
        <v>104</v>
      </c>
      <c r="C649" s="333"/>
      <c r="D649" s="240">
        <v>5</v>
      </c>
    </row>
    <row r="650" spans="2:4" ht="44.25" customHeight="1">
      <c r="B650" s="58" t="s">
        <v>105</v>
      </c>
      <c r="C650" s="213"/>
      <c r="D650" s="241">
        <v>8</v>
      </c>
    </row>
    <row r="651" spans="2:4" ht="18.75" customHeight="1">
      <c r="B651" s="55" t="s">
        <v>106</v>
      </c>
      <c r="C651" s="213"/>
      <c r="D651" s="240">
        <v>5</v>
      </c>
    </row>
    <row r="652" spans="2:4" ht="18.75" customHeight="1">
      <c r="B652" s="55" t="s">
        <v>107</v>
      </c>
      <c r="C652" s="213"/>
      <c r="D652" s="240">
        <v>5</v>
      </c>
    </row>
    <row r="653" spans="2:4" ht="18.75" customHeight="1">
      <c r="B653" s="55" t="s">
        <v>108</v>
      </c>
      <c r="C653" s="213"/>
      <c r="D653" s="240">
        <v>5</v>
      </c>
    </row>
    <row r="654" spans="2:4" ht="18.75" customHeight="1">
      <c r="B654" s="55" t="s">
        <v>109</v>
      </c>
      <c r="C654" s="213"/>
      <c r="D654" s="240">
        <v>5</v>
      </c>
    </row>
    <row r="655" spans="2:4" ht="18.75" customHeight="1">
      <c r="B655" s="55" t="s">
        <v>110</v>
      </c>
      <c r="C655" s="213"/>
      <c r="D655" s="240">
        <v>5</v>
      </c>
    </row>
    <row r="656" spans="2:4" ht="18.75" customHeight="1">
      <c r="B656" s="55" t="s">
        <v>111</v>
      </c>
      <c r="C656" s="213"/>
      <c r="D656" s="240">
        <v>5</v>
      </c>
    </row>
    <row r="657" spans="2:4" ht="18.75" customHeight="1">
      <c r="B657" s="55" t="s">
        <v>112</v>
      </c>
      <c r="C657" s="213"/>
      <c r="D657" s="240">
        <v>5</v>
      </c>
    </row>
    <row r="658" spans="2:4" ht="30" customHeight="1">
      <c r="B658" s="58" t="s">
        <v>113</v>
      </c>
      <c r="C658" s="213"/>
      <c r="D658" s="241">
        <v>5</v>
      </c>
    </row>
    <row r="659" spans="2:4" ht="30" customHeight="1">
      <c r="B659" s="58" t="s">
        <v>114</v>
      </c>
      <c r="C659" s="213"/>
      <c r="D659" s="241">
        <v>10</v>
      </c>
    </row>
    <row r="660" spans="2:4" ht="31.5" customHeight="1">
      <c r="B660" s="58" t="s">
        <v>115</v>
      </c>
      <c r="C660" s="213"/>
      <c r="D660" s="241">
        <v>10</v>
      </c>
    </row>
    <row r="661" spans="2:4" ht="18.75" customHeight="1">
      <c r="B661" s="74" t="s">
        <v>255</v>
      </c>
      <c r="C661" s="213"/>
      <c r="D661" s="84">
        <v>15</v>
      </c>
    </row>
    <row r="662" spans="2:4" ht="19.5" customHeight="1">
      <c r="B662" s="297" t="s">
        <v>127</v>
      </c>
      <c r="C662" s="215"/>
      <c r="D662" s="154">
        <f>SUM(D623:D661)</f>
        <v>300</v>
      </c>
    </row>
    <row r="663" spans="2:4" ht="19.5" customHeight="1">
      <c r="B663" s="442" t="s">
        <v>147</v>
      </c>
      <c r="C663" s="443"/>
      <c r="D663" s="444"/>
    </row>
    <row r="664" spans="2:4" ht="32.25" customHeight="1">
      <c r="B664" s="445" t="s">
        <v>22</v>
      </c>
      <c r="C664" s="445"/>
      <c r="D664" s="445"/>
    </row>
    <row r="665" spans="2:4" ht="14.25">
      <c r="B665" s="40"/>
      <c r="C665" s="100"/>
      <c r="D665" s="13"/>
    </row>
    <row r="666" spans="2:4" ht="14.25">
      <c r="B666" s="23" t="s">
        <v>33</v>
      </c>
      <c r="C666" s="169">
        <v>200000000</v>
      </c>
      <c r="D666" s="84">
        <v>300</v>
      </c>
    </row>
    <row r="667" spans="2:4" ht="14.25">
      <c r="B667" s="68"/>
      <c r="C667" s="80"/>
      <c r="D667" s="13"/>
    </row>
    <row r="668" spans="2:4" ht="19.5" customHeight="1">
      <c r="B668" s="308" t="s">
        <v>127</v>
      </c>
      <c r="C668" s="309"/>
      <c r="D668" s="86">
        <f>SUM(D666:D667)</f>
        <v>300</v>
      </c>
    </row>
    <row r="669" spans="2:4" ht="12.75" hidden="1">
      <c r="B669" s="440" t="s">
        <v>37</v>
      </c>
      <c r="C669" s="441"/>
      <c r="D669" s="99" t="s">
        <v>60</v>
      </c>
    </row>
    <row r="670" spans="2:4" ht="12.75" hidden="1">
      <c r="B670" s="93"/>
      <c r="C670" s="94"/>
      <c r="D670" s="95"/>
    </row>
    <row r="671" spans="2:4" ht="12.75" hidden="1">
      <c r="B671" s="109" t="e">
        <f>+#REF!</f>
        <v>#REF!</v>
      </c>
      <c r="C671" s="94"/>
      <c r="D671" s="95">
        <v>100</v>
      </c>
    </row>
    <row r="672" spans="2:4" ht="12.75" hidden="1">
      <c r="B672" s="96"/>
      <c r="C672" s="97"/>
      <c r="D672" s="98"/>
    </row>
    <row r="673" spans="2:4" ht="18.75" customHeight="1">
      <c r="B673" s="434" t="s">
        <v>37</v>
      </c>
      <c r="C673" s="434"/>
      <c r="D673" s="284" t="s">
        <v>60</v>
      </c>
    </row>
    <row r="674" spans="2:4" ht="18.75" customHeight="1">
      <c r="B674" s="282" t="s">
        <v>153</v>
      </c>
      <c r="C674" s="286"/>
      <c r="D674" s="298">
        <v>100</v>
      </c>
    </row>
    <row r="675" spans="2:4" ht="18.75" customHeight="1">
      <c r="B675" s="434" t="s">
        <v>439</v>
      </c>
      <c r="C675" s="434"/>
      <c r="D675" s="284" t="s">
        <v>60</v>
      </c>
    </row>
    <row r="676" spans="2:4" ht="18.75" customHeight="1">
      <c r="B676" s="285" t="s">
        <v>439</v>
      </c>
      <c r="C676" s="286"/>
      <c r="D676" s="299">
        <v>100</v>
      </c>
    </row>
    <row r="677" spans="2:4" ht="12.75">
      <c r="B677" s="106"/>
      <c r="C677" s="94"/>
      <c r="D677" s="1"/>
    </row>
    <row r="678" spans="2:4" ht="21" customHeight="1">
      <c r="B678" s="91"/>
      <c r="C678" s="92"/>
      <c r="D678" s="92"/>
    </row>
    <row r="679" spans="2:4" ht="12.75" customHeight="1">
      <c r="B679" s="454" t="s">
        <v>344</v>
      </c>
      <c r="C679" s="455" t="s">
        <v>6</v>
      </c>
      <c r="D679" s="446" t="s">
        <v>60</v>
      </c>
    </row>
    <row r="680" spans="2:4" ht="12.75" customHeight="1">
      <c r="B680" s="447"/>
      <c r="C680" s="456"/>
      <c r="D680" s="447"/>
    </row>
    <row r="681" spans="2:4" ht="14.25" customHeight="1">
      <c r="B681" s="469" t="s">
        <v>76</v>
      </c>
      <c r="C681" s="227"/>
      <c r="D681" s="232"/>
    </row>
    <row r="682" spans="2:4" ht="14.25" customHeight="1">
      <c r="B682" s="469"/>
      <c r="C682" s="346">
        <f>'Relación Vida Grupo'!H33</f>
        <v>1537065960</v>
      </c>
      <c r="D682" s="233"/>
    </row>
    <row r="683" spans="2:4" ht="14.25">
      <c r="B683" s="107" t="s">
        <v>77</v>
      </c>
      <c r="C683" s="227"/>
      <c r="D683" s="232"/>
    </row>
    <row r="684" spans="2:4" ht="14.25">
      <c r="B684" s="62"/>
      <c r="C684" s="61"/>
      <c r="D684" s="52"/>
    </row>
    <row r="685" spans="2:4" ht="18.75" customHeight="1">
      <c r="B685" s="149" t="s">
        <v>131</v>
      </c>
      <c r="C685" s="228"/>
      <c r="D685" s="310" t="s">
        <v>60</v>
      </c>
    </row>
    <row r="686" spans="2:4" ht="18.75" customHeight="1">
      <c r="B686" s="77" t="s">
        <v>78</v>
      </c>
      <c r="C686" s="344" t="s">
        <v>79</v>
      </c>
      <c r="D686" s="19">
        <v>65</v>
      </c>
    </row>
    <row r="687" spans="2:4" ht="18.75" customHeight="1">
      <c r="B687" s="77" t="s">
        <v>472</v>
      </c>
      <c r="C687" s="344" t="s">
        <v>79</v>
      </c>
      <c r="D687" s="13">
        <v>65</v>
      </c>
    </row>
    <row r="688" spans="2:4" ht="18.75" customHeight="1">
      <c r="B688" s="77" t="s">
        <v>80</v>
      </c>
      <c r="C688" s="344" t="s">
        <v>79</v>
      </c>
      <c r="D688" s="19">
        <v>65</v>
      </c>
    </row>
    <row r="689" spans="2:4" ht="18.75" customHeight="1">
      <c r="B689" s="77" t="s">
        <v>81</v>
      </c>
      <c r="C689" s="344" t="s">
        <v>82</v>
      </c>
      <c r="D689" s="19">
        <v>65</v>
      </c>
    </row>
    <row r="690" spans="2:4" ht="18.75" customHeight="1">
      <c r="B690" s="77" t="s">
        <v>458</v>
      </c>
      <c r="C690" s="345">
        <v>6000000</v>
      </c>
      <c r="D690" s="19">
        <v>40</v>
      </c>
    </row>
    <row r="691" spans="2:4" ht="18.75" customHeight="1">
      <c r="B691" s="77"/>
      <c r="C691" s="344" t="s">
        <v>83</v>
      </c>
      <c r="D691" s="13"/>
    </row>
    <row r="692" spans="2:4" ht="19.5" customHeight="1">
      <c r="B692" s="301" t="s">
        <v>127</v>
      </c>
      <c r="C692" s="7"/>
      <c r="D692" s="154">
        <f>SUM(D686:D691)</f>
        <v>300</v>
      </c>
    </row>
    <row r="693" spans="2:4" ht="12.75" customHeight="1">
      <c r="B693" s="435" t="s">
        <v>223</v>
      </c>
      <c r="C693" s="229"/>
      <c r="D693" s="435" t="s">
        <v>60</v>
      </c>
    </row>
    <row r="694" spans="2:4" ht="12.75" customHeight="1">
      <c r="B694" s="436"/>
      <c r="C694" s="230"/>
      <c r="D694" s="436"/>
    </row>
    <row r="695" spans="2:4" ht="18.75" customHeight="1">
      <c r="B695" s="19" t="s">
        <v>289</v>
      </c>
      <c r="C695" s="1"/>
      <c r="D695" s="13">
        <v>5</v>
      </c>
    </row>
    <row r="696" spans="2:4" ht="18.75" customHeight="1">
      <c r="B696" s="19" t="s">
        <v>84</v>
      </c>
      <c r="C696" s="1"/>
      <c r="D696" s="13">
        <v>5</v>
      </c>
    </row>
    <row r="697" spans="2:4" ht="18.75" customHeight="1">
      <c r="B697" s="19" t="s">
        <v>55</v>
      </c>
      <c r="C697" s="1"/>
      <c r="D697" s="13">
        <v>10</v>
      </c>
    </row>
    <row r="698" spans="2:4" ht="18.75" customHeight="1">
      <c r="B698" s="19" t="s">
        <v>89</v>
      </c>
      <c r="C698" s="1"/>
      <c r="D698" s="13">
        <v>30</v>
      </c>
    </row>
    <row r="699" spans="2:4" ht="18.75" customHeight="1">
      <c r="B699" s="17" t="s">
        <v>90</v>
      </c>
      <c r="C699" s="1"/>
      <c r="D699" s="13">
        <v>60</v>
      </c>
    </row>
    <row r="700" spans="2:4" ht="18.75" customHeight="1">
      <c r="B700" s="19" t="s">
        <v>459</v>
      </c>
      <c r="C700" s="1"/>
      <c r="D700" s="13">
        <v>35</v>
      </c>
    </row>
    <row r="701" spans="2:4" ht="18.75" customHeight="1">
      <c r="B701" s="50" t="s">
        <v>91</v>
      </c>
      <c r="C701" s="1"/>
      <c r="D701" s="13">
        <v>60</v>
      </c>
    </row>
    <row r="702" spans="2:4" ht="18.75" customHeight="1">
      <c r="B702" s="50" t="s">
        <v>21</v>
      </c>
      <c r="C702" s="1"/>
      <c r="D702" s="13">
        <v>45</v>
      </c>
    </row>
    <row r="703" spans="2:4" ht="18.75" customHeight="1">
      <c r="B703" s="79" t="s">
        <v>13</v>
      </c>
      <c r="C703" s="1"/>
      <c r="D703" s="13">
        <v>15</v>
      </c>
    </row>
    <row r="704" spans="2:4" ht="18.75" customHeight="1">
      <c r="B704" s="50" t="s">
        <v>85</v>
      </c>
      <c r="C704" s="1"/>
      <c r="D704" s="220">
        <v>5</v>
      </c>
    </row>
    <row r="705" spans="2:4" ht="18.75" customHeight="1">
      <c r="B705" s="79" t="s">
        <v>92</v>
      </c>
      <c r="C705" s="1"/>
      <c r="D705" s="13">
        <v>5</v>
      </c>
    </row>
    <row r="706" spans="2:4" ht="18.75" customHeight="1">
      <c r="B706" s="78" t="s">
        <v>86</v>
      </c>
      <c r="C706" s="1"/>
      <c r="D706" s="13"/>
    </row>
    <row r="707" spans="2:4" ht="18.75" customHeight="1">
      <c r="B707" s="19" t="s">
        <v>87</v>
      </c>
      <c r="C707" s="1"/>
      <c r="D707" s="13"/>
    </row>
    <row r="708" spans="2:4" ht="12.75" customHeight="1">
      <c r="B708" s="13" t="s">
        <v>88</v>
      </c>
      <c r="C708" s="1"/>
      <c r="D708" s="13">
        <v>25</v>
      </c>
    </row>
    <row r="709" spans="2:4" ht="19.5" customHeight="1">
      <c r="B709" s="90" t="s">
        <v>127</v>
      </c>
      <c r="C709" s="85"/>
      <c r="D709" s="90">
        <f>SUM(D695:D708)</f>
        <v>300</v>
      </c>
    </row>
    <row r="710" spans="2:4" ht="19.5" customHeight="1">
      <c r="B710" s="150" t="s">
        <v>147</v>
      </c>
      <c r="C710" s="342"/>
      <c r="D710" s="343"/>
    </row>
    <row r="711" spans="2:4" ht="28.5" customHeight="1">
      <c r="B711" s="437" t="s">
        <v>93</v>
      </c>
      <c r="C711" s="438"/>
      <c r="D711" s="439"/>
    </row>
    <row r="712" spans="2:4" ht="19.5" customHeight="1">
      <c r="B712" s="301" t="s">
        <v>127</v>
      </c>
      <c r="C712" s="10"/>
      <c r="D712" s="6">
        <v>300</v>
      </c>
    </row>
    <row r="713" spans="2:4" ht="12.75" hidden="1">
      <c r="B713" s="440" t="s">
        <v>37</v>
      </c>
      <c r="C713" s="441"/>
      <c r="D713" s="99" t="s">
        <v>60</v>
      </c>
    </row>
    <row r="714" spans="2:4" ht="12.75" hidden="1">
      <c r="B714" s="93"/>
      <c r="C714" s="94"/>
      <c r="D714" s="95"/>
    </row>
    <row r="715" spans="2:4" ht="12.75" hidden="1">
      <c r="B715" s="109" t="e">
        <f>+#REF!</f>
        <v>#REF!</v>
      </c>
      <c r="C715" s="94"/>
      <c r="D715" s="95">
        <v>100</v>
      </c>
    </row>
    <row r="716" spans="2:4" ht="12.75" hidden="1">
      <c r="B716" s="96"/>
      <c r="C716" s="97"/>
      <c r="D716" s="98"/>
    </row>
    <row r="717" spans="2:4" ht="19.5" customHeight="1">
      <c r="B717" s="434" t="s">
        <v>37</v>
      </c>
      <c r="C717" s="434"/>
      <c r="D717" s="284" t="s">
        <v>60</v>
      </c>
    </row>
    <row r="718" spans="2:4" ht="19.5" customHeight="1">
      <c r="B718" s="282" t="s">
        <v>153</v>
      </c>
      <c r="C718" s="286"/>
      <c r="D718" s="298">
        <v>100</v>
      </c>
    </row>
    <row r="719" spans="2:4" ht="19.5" customHeight="1">
      <c r="B719" s="434" t="s">
        <v>439</v>
      </c>
      <c r="C719" s="434"/>
      <c r="D719" s="284" t="s">
        <v>60</v>
      </c>
    </row>
    <row r="720" spans="2:4" ht="19.5" customHeight="1">
      <c r="B720" s="285" t="s">
        <v>439</v>
      </c>
      <c r="C720" s="286"/>
      <c r="D720" s="299">
        <v>100</v>
      </c>
    </row>
  </sheetData>
  <sheetProtection/>
  <mergeCells count="67">
    <mergeCell ref="B717:C717"/>
    <mergeCell ref="B719:C719"/>
    <mergeCell ref="B681:B682"/>
    <mergeCell ref="B231:C231"/>
    <mergeCell ref="B233:C233"/>
    <mergeCell ref="B312:C312"/>
    <mergeCell ref="B314:C314"/>
    <mergeCell ref="B373:C373"/>
    <mergeCell ref="B375:C375"/>
    <mergeCell ref="B237:B238"/>
    <mergeCell ref="B308:C308"/>
    <mergeCell ref="B2:D2"/>
    <mergeCell ref="B3:D3"/>
    <mergeCell ref="C265:C266"/>
    <mergeCell ref="B621:C622"/>
    <mergeCell ref="D5:D6"/>
    <mergeCell ref="D237:D238"/>
    <mergeCell ref="B498:C498"/>
    <mergeCell ref="D343:D344"/>
    <mergeCell ref="B150:C151"/>
    <mergeCell ref="D150:D151"/>
    <mergeCell ref="D265:D266"/>
    <mergeCell ref="B265:B266"/>
    <mergeCell ref="C237:C238"/>
    <mergeCell ref="D594:D595"/>
    <mergeCell ref="B217:D217"/>
    <mergeCell ref="B304:D304"/>
    <mergeCell ref="B229:C229"/>
    <mergeCell ref="B319:B320"/>
    <mergeCell ref="C319:C320"/>
    <mergeCell ref="D319:D320"/>
    <mergeCell ref="B343:C344"/>
    <mergeCell ref="B713:C713"/>
    <mergeCell ref="B679:B680"/>
    <mergeCell ref="C679:C680"/>
    <mergeCell ref="C594:C595"/>
    <mergeCell ref="B365:D365"/>
    <mergeCell ref="D544:D545"/>
    <mergeCell ref="B511:B512"/>
    <mergeCell ref="B579:D579"/>
    <mergeCell ref="B364:D364"/>
    <mergeCell ref="B371:C371"/>
    <mergeCell ref="D379:D380"/>
    <mergeCell ref="D508:D509"/>
    <mergeCell ref="B433:C434"/>
    <mergeCell ref="B491:D491"/>
    <mergeCell ref="D433:D434"/>
    <mergeCell ref="C508:C509"/>
    <mergeCell ref="C379:C380"/>
    <mergeCell ref="B711:D711"/>
    <mergeCell ref="B669:C669"/>
    <mergeCell ref="B663:D663"/>
    <mergeCell ref="B664:D664"/>
    <mergeCell ref="D679:D680"/>
    <mergeCell ref="B580:D580"/>
    <mergeCell ref="B584:C584"/>
    <mergeCell ref="B590:C590"/>
    <mergeCell ref="B673:C673"/>
    <mergeCell ref="B675:C675"/>
    <mergeCell ref="B544:C545"/>
    <mergeCell ref="B531:C531"/>
    <mergeCell ref="B502:C502"/>
    <mergeCell ref="B504:C504"/>
    <mergeCell ref="D621:D622"/>
    <mergeCell ref="B693:B694"/>
    <mergeCell ref="D693:D694"/>
    <mergeCell ref="B588:C588"/>
  </mergeCells>
  <printOptions horizontalCentered="1"/>
  <pageMargins left="0.2362204724409449" right="0.2362204724409449" top="0.5905511811023623" bottom="0.35433070866141736" header="0.2755905511811024" footer="0.15748031496062992"/>
  <pageSetup horizontalDpi="600" verticalDpi="600" orientation="portrait" scale="70" r:id="rId1"/>
  <rowBreaks count="8" manualBreakCount="8">
    <brk id="235" max="255" man="1"/>
    <brk id="236" min="1" max="5" man="1"/>
    <brk id="317" max="255" man="1"/>
    <brk id="378" min="1" max="5" man="1"/>
    <brk id="432" max="255" man="1"/>
    <brk id="507" min="1" max="5" man="1"/>
    <brk id="592" min="1" max="5" man="1"/>
    <brk id="678" min="1" max="5" man="1"/>
  </rowBreaks>
</worksheet>
</file>

<file path=xl/worksheets/sheet2.xml><?xml version="1.0" encoding="utf-8"?>
<worksheet xmlns="http://schemas.openxmlformats.org/spreadsheetml/2006/main" xmlns:r="http://schemas.openxmlformats.org/officeDocument/2006/relationships">
  <dimension ref="B2:J96"/>
  <sheetViews>
    <sheetView showGridLines="0" tabSelected="1" zoomScaleSheetLayoutView="100" workbookViewId="0" topLeftCell="A22">
      <selection activeCell="I5" sqref="I5"/>
    </sheetView>
  </sheetViews>
  <sheetFormatPr defaultColWidth="11.421875" defaultRowHeight="12.75"/>
  <cols>
    <col min="1" max="1" width="4.00390625" style="348" customWidth="1"/>
    <col min="2" max="2" width="5.28125" style="396" customWidth="1"/>
    <col min="3" max="3" width="42.57421875" style="348" bestFit="1" customWidth="1"/>
    <col min="4" max="4" width="21.00390625" style="348" customWidth="1"/>
    <col min="5" max="5" width="47.421875" style="393" customWidth="1"/>
    <col min="6" max="6" width="12.421875" style="393" customWidth="1"/>
    <col min="7" max="7" width="14.421875" style="387" customWidth="1"/>
    <col min="8" max="8" width="16.7109375" style="387" customWidth="1"/>
    <col min="9" max="16384" width="11.421875" style="348" customWidth="1"/>
  </cols>
  <sheetData>
    <row r="2" spans="2:8" ht="23.25">
      <c r="B2" s="472" t="s">
        <v>473</v>
      </c>
      <c r="C2" s="472"/>
      <c r="D2" s="472"/>
      <c r="E2" s="472"/>
      <c r="F2" s="472"/>
      <c r="G2" s="472"/>
      <c r="H2" s="472"/>
    </row>
    <row r="3" spans="2:8" ht="15" customHeight="1" thickBot="1">
      <c r="B3" s="473"/>
      <c r="C3" s="473"/>
      <c r="D3" s="473"/>
      <c r="E3" s="473"/>
      <c r="F3" s="473"/>
      <c r="G3" s="473"/>
      <c r="H3" s="474"/>
    </row>
    <row r="4" spans="2:8" ht="15" customHeight="1">
      <c r="B4" s="475" t="s">
        <v>474</v>
      </c>
      <c r="C4" s="477" t="s">
        <v>4</v>
      </c>
      <c r="D4" s="479" t="s">
        <v>475</v>
      </c>
      <c r="E4" s="477" t="s">
        <v>424</v>
      </c>
      <c r="F4" s="481" t="s">
        <v>5</v>
      </c>
      <c r="G4" s="479" t="s">
        <v>476</v>
      </c>
      <c r="H4" s="479" t="s">
        <v>6</v>
      </c>
    </row>
    <row r="5" spans="2:8" ht="21.75" customHeight="1" thickBot="1">
      <c r="B5" s="476"/>
      <c r="C5" s="478"/>
      <c r="D5" s="480"/>
      <c r="E5" s="478"/>
      <c r="F5" s="482"/>
      <c r="G5" s="484"/>
      <c r="H5" s="483"/>
    </row>
    <row r="6" spans="2:10" s="356" customFormat="1" ht="24.75" customHeight="1">
      <c r="B6" s="349">
        <v>1</v>
      </c>
      <c r="C6" s="350" t="s">
        <v>477</v>
      </c>
      <c r="D6" s="351">
        <v>28792</v>
      </c>
      <c r="E6" s="369" t="s">
        <v>478</v>
      </c>
      <c r="F6" s="352">
        <v>75090743</v>
      </c>
      <c r="G6" s="353">
        <v>10967268</v>
      </c>
      <c r="H6" s="354">
        <f>G6*12</f>
        <v>131607216</v>
      </c>
      <c r="I6" s="355"/>
      <c r="J6" s="355"/>
    </row>
    <row r="7" spans="2:8" s="356" customFormat="1" ht="24.75" customHeight="1">
      <c r="B7" s="357">
        <f>+B6+1</f>
        <v>2</v>
      </c>
      <c r="C7" s="358" t="s">
        <v>521</v>
      </c>
      <c r="D7" s="359">
        <v>29698</v>
      </c>
      <c r="E7" s="382" t="s">
        <v>423</v>
      </c>
      <c r="F7" s="360">
        <v>9976081</v>
      </c>
      <c r="G7" s="361">
        <v>8779170</v>
      </c>
      <c r="H7" s="361">
        <f aca="true" t="shared" si="0" ref="H7:H32">G7*12</f>
        <v>105350040</v>
      </c>
    </row>
    <row r="8" spans="2:8" s="356" customFormat="1" ht="24.75" customHeight="1">
      <c r="B8" s="357">
        <f>+B7+1</f>
        <v>3</v>
      </c>
      <c r="C8" s="358" t="s">
        <v>525</v>
      </c>
      <c r="D8" s="359">
        <v>27724</v>
      </c>
      <c r="E8" s="382" t="s">
        <v>422</v>
      </c>
      <c r="F8" s="360">
        <v>75078979</v>
      </c>
      <c r="G8" s="361">
        <v>8779170</v>
      </c>
      <c r="H8" s="361">
        <f t="shared" si="0"/>
        <v>105350040</v>
      </c>
    </row>
    <row r="9" spans="2:8" s="356" customFormat="1" ht="24.75" customHeight="1">
      <c r="B9" s="357">
        <f>+B8+1</f>
        <v>4</v>
      </c>
      <c r="C9" s="379" t="s">
        <v>509</v>
      </c>
      <c r="D9" s="380">
        <v>26888</v>
      </c>
      <c r="E9" s="400" t="s">
        <v>510</v>
      </c>
      <c r="F9" s="381">
        <v>75071428</v>
      </c>
      <c r="G9" s="361">
        <v>7458530</v>
      </c>
      <c r="H9" s="367">
        <f t="shared" si="0"/>
        <v>89502360</v>
      </c>
    </row>
    <row r="10" spans="2:8" s="356" customFormat="1" ht="24.75" customHeight="1" thickBot="1">
      <c r="B10" s="357">
        <f>+B9+1</f>
        <v>5</v>
      </c>
      <c r="C10" s="363" t="s">
        <v>463</v>
      </c>
      <c r="D10" s="364">
        <v>25633</v>
      </c>
      <c r="E10" s="401" t="s">
        <v>479</v>
      </c>
      <c r="F10" s="365">
        <v>10287001</v>
      </c>
      <c r="G10" s="366">
        <v>8779170</v>
      </c>
      <c r="H10" s="367">
        <f t="shared" si="0"/>
        <v>105350040</v>
      </c>
    </row>
    <row r="11" spans="2:8" s="356" customFormat="1" ht="24.75" customHeight="1">
      <c r="B11" s="349">
        <f aca="true" t="shared" si="1" ref="B11:B30">+B10+1</f>
        <v>6</v>
      </c>
      <c r="C11" s="368" t="s">
        <v>421</v>
      </c>
      <c r="D11" s="351">
        <v>29814</v>
      </c>
      <c r="E11" s="369" t="s">
        <v>420</v>
      </c>
      <c r="F11" s="352">
        <v>24341339</v>
      </c>
      <c r="G11" s="353">
        <v>5171229</v>
      </c>
      <c r="H11" s="353">
        <f t="shared" si="0"/>
        <v>62054748</v>
      </c>
    </row>
    <row r="12" spans="2:8" s="356" customFormat="1" ht="24.75" customHeight="1">
      <c r="B12" s="357">
        <f t="shared" si="1"/>
        <v>7</v>
      </c>
      <c r="C12" s="358" t="s">
        <v>517</v>
      </c>
      <c r="D12" s="359" t="s">
        <v>518</v>
      </c>
      <c r="E12" s="382" t="s">
        <v>480</v>
      </c>
      <c r="F12" s="360">
        <v>4597623</v>
      </c>
      <c r="G12" s="361">
        <v>5171229</v>
      </c>
      <c r="H12" s="361">
        <f t="shared" si="0"/>
        <v>62054748</v>
      </c>
    </row>
    <row r="13" spans="2:8" s="356" customFormat="1" ht="24.75" customHeight="1">
      <c r="B13" s="357">
        <f>+B12+1</f>
        <v>8</v>
      </c>
      <c r="C13" s="358" t="s">
        <v>522</v>
      </c>
      <c r="D13" s="359">
        <v>28249</v>
      </c>
      <c r="E13" s="382" t="s">
        <v>481</v>
      </c>
      <c r="F13" s="360">
        <v>30392869</v>
      </c>
      <c r="G13" s="361">
        <v>5171229</v>
      </c>
      <c r="H13" s="361">
        <f t="shared" si="0"/>
        <v>62054748</v>
      </c>
    </row>
    <row r="14" spans="2:8" s="356" customFormat="1" ht="24.75" customHeight="1">
      <c r="B14" s="357">
        <f t="shared" si="1"/>
        <v>9</v>
      </c>
      <c r="C14" s="358" t="s">
        <v>482</v>
      </c>
      <c r="D14" s="359">
        <v>21146</v>
      </c>
      <c r="E14" s="382" t="s">
        <v>419</v>
      </c>
      <c r="F14" s="370">
        <v>24324516</v>
      </c>
      <c r="G14" s="361">
        <v>5171229</v>
      </c>
      <c r="H14" s="361">
        <f t="shared" si="0"/>
        <v>62054748</v>
      </c>
    </row>
    <row r="15" spans="2:8" s="356" customFormat="1" ht="24.75" customHeight="1">
      <c r="B15" s="357">
        <f t="shared" si="1"/>
        <v>10</v>
      </c>
      <c r="C15" s="358" t="s">
        <v>483</v>
      </c>
      <c r="D15" s="359">
        <v>29261</v>
      </c>
      <c r="E15" s="382" t="s">
        <v>418</v>
      </c>
      <c r="F15" s="370">
        <v>75093513</v>
      </c>
      <c r="G15" s="361">
        <v>5171229</v>
      </c>
      <c r="H15" s="361">
        <f t="shared" si="0"/>
        <v>62054748</v>
      </c>
    </row>
    <row r="16" spans="2:8" s="356" customFormat="1" ht="24.75" customHeight="1" thickBot="1">
      <c r="B16" s="362">
        <f t="shared" si="1"/>
        <v>11</v>
      </c>
      <c r="C16" s="363" t="s">
        <v>484</v>
      </c>
      <c r="D16" s="364">
        <v>30268</v>
      </c>
      <c r="E16" s="401" t="s">
        <v>485</v>
      </c>
      <c r="F16" s="371">
        <v>30232142</v>
      </c>
      <c r="G16" s="366">
        <v>4340213</v>
      </c>
      <c r="H16" s="367">
        <f t="shared" si="0"/>
        <v>52082556</v>
      </c>
    </row>
    <row r="17" spans="2:8" s="356" customFormat="1" ht="24.75" customHeight="1">
      <c r="B17" s="372">
        <f t="shared" si="1"/>
        <v>12</v>
      </c>
      <c r="C17" s="368" t="s">
        <v>486</v>
      </c>
      <c r="D17" s="351">
        <v>29541</v>
      </c>
      <c r="E17" s="402" t="s">
        <v>487</v>
      </c>
      <c r="F17" s="373">
        <v>75097412</v>
      </c>
      <c r="G17" s="353">
        <v>6828119</v>
      </c>
      <c r="H17" s="353">
        <f t="shared" si="0"/>
        <v>81937428</v>
      </c>
    </row>
    <row r="18" spans="2:8" s="356" customFormat="1" ht="24.75" customHeight="1">
      <c r="B18" s="357">
        <f t="shared" si="1"/>
        <v>13</v>
      </c>
      <c r="C18" s="358" t="s">
        <v>488</v>
      </c>
      <c r="D18" s="359">
        <v>21906</v>
      </c>
      <c r="E18" s="403" t="s">
        <v>527</v>
      </c>
      <c r="F18" s="360">
        <v>31401611</v>
      </c>
      <c r="G18" s="361">
        <v>5264309</v>
      </c>
      <c r="H18" s="361">
        <f t="shared" si="0"/>
        <v>63171708</v>
      </c>
    </row>
    <row r="19" spans="2:8" s="356" customFormat="1" ht="24.75" customHeight="1">
      <c r="B19" s="357">
        <f t="shared" si="1"/>
        <v>14</v>
      </c>
      <c r="C19" s="358" t="s">
        <v>489</v>
      </c>
      <c r="D19" s="359">
        <v>21127</v>
      </c>
      <c r="E19" s="382" t="s">
        <v>490</v>
      </c>
      <c r="F19" s="370">
        <v>10243614</v>
      </c>
      <c r="G19" s="361">
        <v>4987777</v>
      </c>
      <c r="H19" s="361">
        <f t="shared" si="0"/>
        <v>59853324</v>
      </c>
    </row>
    <row r="20" spans="2:8" s="356" customFormat="1" ht="24.75" customHeight="1">
      <c r="B20" s="357">
        <f t="shared" si="1"/>
        <v>15</v>
      </c>
      <c r="C20" s="358" t="s">
        <v>491</v>
      </c>
      <c r="D20" s="359">
        <v>28467</v>
      </c>
      <c r="E20" s="382" t="s">
        <v>526</v>
      </c>
      <c r="F20" s="360">
        <v>75086837</v>
      </c>
      <c r="G20" s="361">
        <v>4987777</v>
      </c>
      <c r="H20" s="361">
        <f t="shared" si="0"/>
        <v>59853324</v>
      </c>
    </row>
    <row r="21" spans="2:8" s="356" customFormat="1" ht="24.75" customHeight="1">
      <c r="B21" s="357">
        <f t="shared" si="1"/>
        <v>16</v>
      </c>
      <c r="C21" s="358" t="s">
        <v>492</v>
      </c>
      <c r="D21" s="359">
        <v>24734</v>
      </c>
      <c r="E21" s="382" t="s">
        <v>523</v>
      </c>
      <c r="F21" s="370">
        <v>10173602</v>
      </c>
      <c r="G21" s="361">
        <v>4987777</v>
      </c>
      <c r="H21" s="361">
        <f t="shared" si="0"/>
        <v>59853324</v>
      </c>
    </row>
    <row r="22" spans="2:8" s="356" customFormat="1" ht="24.75" customHeight="1" thickBot="1">
      <c r="B22" s="374">
        <f t="shared" si="1"/>
        <v>17</v>
      </c>
      <c r="C22" s="363" t="s">
        <v>493</v>
      </c>
      <c r="D22" s="364">
        <v>20559</v>
      </c>
      <c r="E22" s="401" t="s">
        <v>524</v>
      </c>
      <c r="F22" s="371">
        <v>10235293</v>
      </c>
      <c r="G22" s="366">
        <v>4987777</v>
      </c>
      <c r="H22" s="367">
        <f t="shared" si="0"/>
        <v>59853324</v>
      </c>
    </row>
    <row r="23" spans="2:8" s="356" customFormat="1" ht="24.75" customHeight="1">
      <c r="B23" s="349">
        <f t="shared" si="1"/>
        <v>18</v>
      </c>
      <c r="C23" s="375" t="s">
        <v>494</v>
      </c>
      <c r="D23" s="376">
        <v>24634</v>
      </c>
      <c r="E23" s="404" t="s">
        <v>495</v>
      </c>
      <c r="F23" s="377">
        <v>10277033</v>
      </c>
      <c r="G23" s="378">
        <v>2222094</v>
      </c>
      <c r="H23" s="353">
        <f t="shared" si="0"/>
        <v>26665128</v>
      </c>
    </row>
    <row r="24" spans="2:8" s="356" customFormat="1" ht="24.75" customHeight="1">
      <c r="B24" s="357">
        <f t="shared" si="1"/>
        <v>19</v>
      </c>
      <c r="C24" s="358" t="s">
        <v>496</v>
      </c>
      <c r="D24" s="359">
        <v>26721</v>
      </c>
      <c r="E24" s="382" t="s">
        <v>497</v>
      </c>
      <c r="F24" s="360">
        <v>30328992</v>
      </c>
      <c r="G24" s="361">
        <v>2222094</v>
      </c>
      <c r="H24" s="361">
        <f t="shared" si="0"/>
        <v>26665128</v>
      </c>
    </row>
    <row r="25" spans="2:8" s="356" customFormat="1" ht="24.75" customHeight="1" thickBot="1">
      <c r="B25" s="362">
        <f t="shared" si="1"/>
        <v>20</v>
      </c>
      <c r="C25" s="379" t="s">
        <v>498</v>
      </c>
      <c r="D25" s="380">
        <v>23345</v>
      </c>
      <c r="E25" s="405" t="s">
        <v>495</v>
      </c>
      <c r="F25" s="381">
        <v>30294939</v>
      </c>
      <c r="G25" s="367">
        <v>2222094</v>
      </c>
      <c r="H25" s="367">
        <f t="shared" si="0"/>
        <v>26665128</v>
      </c>
    </row>
    <row r="26" spans="2:8" s="356" customFormat="1" ht="24.75" customHeight="1">
      <c r="B26" s="372">
        <f t="shared" si="1"/>
        <v>21</v>
      </c>
      <c r="C26" s="368" t="s">
        <v>499</v>
      </c>
      <c r="D26" s="351">
        <v>21449</v>
      </c>
      <c r="E26" s="369" t="s">
        <v>500</v>
      </c>
      <c r="F26" s="373">
        <v>30277777</v>
      </c>
      <c r="G26" s="353">
        <v>2485570</v>
      </c>
      <c r="H26" s="353">
        <f t="shared" si="0"/>
        <v>29826840</v>
      </c>
    </row>
    <row r="27" spans="2:8" s="356" customFormat="1" ht="24.75" customHeight="1">
      <c r="B27" s="357">
        <f t="shared" si="1"/>
        <v>22</v>
      </c>
      <c r="C27" s="358" t="s">
        <v>501</v>
      </c>
      <c r="D27" s="359">
        <v>23752</v>
      </c>
      <c r="E27" s="403" t="s">
        <v>502</v>
      </c>
      <c r="F27" s="360">
        <v>30292188</v>
      </c>
      <c r="G27" s="361">
        <v>2485570</v>
      </c>
      <c r="H27" s="361">
        <f t="shared" si="0"/>
        <v>29826840</v>
      </c>
    </row>
    <row r="28" spans="2:8" s="356" customFormat="1" ht="24.75" customHeight="1">
      <c r="B28" s="357">
        <f t="shared" si="1"/>
        <v>23</v>
      </c>
      <c r="C28" s="358" t="s">
        <v>503</v>
      </c>
      <c r="D28" s="359">
        <v>22226</v>
      </c>
      <c r="E28" s="382" t="s">
        <v>504</v>
      </c>
      <c r="F28" s="370">
        <v>30273158</v>
      </c>
      <c r="G28" s="361">
        <v>1932081</v>
      </c>
      <c r="H28" s="361">
        <f t="shared" si="0"/>
        <v>23184972</v>
      </c>
    </row>
    <row r="29" spans="2:8" s="356" customFormat="1" ht="24.75" customHeight="1">
      <c r="B29" s="357">
        <f t="shared" si="1"/>
        <v>24</v>
      </c>
      <c r="C29" s="358" t="s">
        <v>505</v>
      </c>
      <c r="D29" s="359">
        <v>27842</v>
      </c>
      <c r="E29" s="382" t="s">
        <v>417</v>
      </c>
      <c r="F29" s="370">
        <v>30391475</v>
      </c>
      <c r="G29" s="361">
        <v>1932081</v>
      </c>
      <c r="H29" s="361">
        <f t="shared" si="0"/>
        <v>23184972</v>
      </c>
    </row>
    <row r="30" spans="2:8" s="356" customFormat="1" ht="24.75" customHeight="1">
      <c r="B30" s="357">
        <f t="shared" si="1"/>
        <v>25</v>
      </c>
      <c r="C30" s="358" t="s">
        <v>460</v>
      </c>
      <c r="D30" s="359">
        <v>21995</v>
      </c>
      <c r="E30" s="382" t="s">
        <v>416</v>
      </c>
      <c r="F30" s="370">
        <v>10249011</v>
      </c>
      <c r="G30" s="361">
        <v>1523722</v>
      </c>
      <c r="H30" s="361">
        <f t="shared" si="0"/>
        <v>18284664</v>
      </c>
    </row>
    <row r="31" spans="2:8" s="356" customFormat="1" ht="24.75" customHeight="1">
      <c r="B31" s="374">
        <v>26</v>
      </c>
      <c r="C31" s="379" t="s">
        <v>506</v>
      </c>
      <c r="D31" s="380">
        <v>29125</v>
      </c>
      <c r="E31" s="400" t="s">
        <v>507</v>
      </c>
      <c r="F31" s="399">
        <v>75091047</v>
      </c>
      <c r="G31" s="367">
        <v>1060322</v>
      </c>
      <c r="H31" s="367">
        <f>G31*12</f>
        <v>12723864</v>
      </c>
    </row>
    <row r="32" spans="2:8" s="356" customFormat="1" ht="24.75" customHeight="1" thickBot="1">
      <c r="B32" s="362">
        <v>27</v>
      </c>
      <c r="C32" s="363" t="s">
        <v>519</v>
      </c>
      <c r="D32" s="364">
        <v>31902</v>
      </c>
      <c r="E32" s="401" t="s">
        <v>520</v>
      </c>
      <c r="F32" s="371">
        <v>1053776497</v>
      </c>
      <c r="G32" s="366">
        <v>3000000</v>
      </c>
      <c r="H32" s="366">
        <f t="shared" si="0"/>
        <v>36000000</v>
      </c>
    </row>
    <row r="33" spans="2:8" ht="29.25" customHeight="1" thickBot="1">
      <c r="B33" s="383"/>
      <c r="C33" s="384"/>
      <c r="D33" s="384"/>
      <c r="E33" s="385"/>
      <c r="F33" s="470" t="s">
        <v>508</v>
      </c>
      <c r="G33" s="471"/>
      <c r="H33" s="386">
        <f>SUM(H6:H32)</f>
        <v>1537065960</v>
      </c>
    </row>
    <row r="34" spans="2:6" ht="15" customHeight="1">
      <c r="B34" s="383"/>
      <c r="C34" s="384"/>
      <c r="D34" s="384"/>
      <c r="E34" s="385"/>
      <c r="F34" s="385"/>
    </row>
    <row r="35" spans="2:6" ht="15" customHeight="1">
      <c r="B35" s="383"/>
      <c r="C35" s="384"/>
      <c r="D35" s="384"/>
      <c r="E35" s="385"/>
      <c r="F35" s="385"/>
    </row>
    <row r="36" spans="2:8" ht="15" customHeight="1">
      <c r="B36" s="388"/>
      <c r="C36" s="389"/>
      <c r="D36" s="389"/>
      <c r="E36" s="389"/>
      <c r="F36" s="389"/>
      <c r="G36" s="390"/>
      <c r="H36" s="390"/>
    </row>
    <row r="37" spans="2:8" ht="15" customHeight="1">
      <c r="B37" s="388"/>
      <c r="C37" s="389"/>
      <c r="D37" s="389"/>
      <c r="E37" s="389"/>
      <c r="F37" s="389"/>
      <c r="G37" s="390"/>
      <c r="H37" s="390"/>
    </row>
    <row r="38" spans="2:8" ht="15" customHeight="1">
      <c r="B38" s="388"/>
      <c r="C38" s="391"/>
      <c r="D38" s="391"/>
      <c r="E38" s="391"/>
      <c r="F38" s="391"/>
      <c r="G38" s="390"/>
      <c r="H38" s="390"/>
    </row>
    <row r="39" spans="2:8" ht="15" customHeight="1">
      <c r="B39" s="388"/>
      <c r="C39" s="391"/>
      <c r="D39" s="391"/>
      <c r="E39" s="391"/>
      <c r="F39" s="391"/>
      <c r="G39" s="390"/>
      <c r="H39" s="390"/>
    </row>
    <row r="40" spans="2:8" ht="15" customHeight="1">
      <c r="B40" s="388"/>
      <c r="C40" s="391"/>
      <c r="D40" s="391"/>
      <c r="E40" s="391"/>
      <c r="F40" s="391"/>
      <c r="G40" s="390"/>
      <c r="H40" s="390"/>
    </row>
    <row r="41" spans="2:8" ht="15" customHeight="1">
      <c r="B41" s="388"/>
      <c r="C41" s="389"/>
      <c r="D41" s="389"/>
      <c r="E41" s="391"/>
      <c r="F41" s="391"/>
      <c r="G41" s="390"/>
      <c r="H41" s="390"/>
    </row>
    <row r="42" spans="2:8" ht="15" customHeight="1">
      <c r="B42" s="388"/>
      <c r="C42" s="391"/>
      <c r="D42" s="391"/>
      <c r="E42" s="391"/>
      <c r="F42" s="391"/>
      <c r="G42" s="390"/>
      <c r="H42" s="390"/>
    </row>
    <row r="43" spans="2:8" ht="15" customHeight="1">
      <c r="B43" s="388"/>
      <c r="C43" s="391"/>
      <c r="D43" s="391"/>
      <c r="E43" s="391"/>
      <c r="F43" s="391"/>
      <c r="G43" s="390"/>
      <c r="H43" s="390"/>
    </row>
    <row r="44" spans="2:8" ht="15" customHeight="1">
      <c r="B44" s="388"/>
      <c r="C44" s="391"/>
      <c r="D44" s="391"/>
      <c r="E44" s="391"/>
      <c r="F44" s="391"/>
      <c r="G44" s="390"/>
      <c r="H44" s="390"/>
    </row>
    <row r="45" spans="2:8" ht="15" customHeight="1">
      <c r="B45" s="388"/>
      <c r="C45" s="389"/>
      <c r="D45" s="389"/>
      <c r="E45" s="391"/>
      <c r="F45" s="391"/>
      <c r="G45" s="390"/>
      <c r="H45" s="390"/>
    </row>
    <row r="46" spans="2:8" ht="15" customHeight="1">
      <c r="B46" s="388"/>
      <c r="C46" s="389"/>
      <c r="D46" s="389"/>
      <c r="E46" s="391"/>
      <c r="F46" s="391"/>
      <c r="G46" s="390"/>
      <c r="H46" s="390"/>
    </row>
    <row r="47" spans="2:8" s="393" customFormat="1" ht="15" customHeight="1">
      <c r="B47" s="388"/>
      <c r="C47" s="389"/>
      <c r="D47" s="389"/>
      <c r="E47" s="391"/>
      <c r="F47" s="391"/>
      <c r="G47" s="392"/>
      <c r="H47" s="392"/>
    </row>
    <row r="48" spans="2:8" s="393" customFormat="1" ht="15" customHeight="1">
      <c r="B48" s="388"/>
      <c r="C48" s="391"/>
      <c r="D48" s="391"/>
      <c r="E48" s="391"/>
      <c r="F48" s="391"/>
      <c r="G48" s="392"/>
      <c r="H48" s="392"/>
    </row>
    <row r="49" spans="2:8" s="393" customFormat="1" ht="15" customHeight="1">
      <c r="B49" s="388"/>
      <c r="C49" s="389"/>
      <c r="D49" s="389"/>
      <c r="E49" s="391"/>
      <c r="F49" s="391"/>
      <c r="G49" s="392"/>
      <c r="H49" s="392"/>
    </row>
    <row r="50" spans="2:8" s="393" customFormat="1" ht="19.5" customHeight="1">
      <c r="B50" s="388"/>
      <c r="C50" s="391"/>
      <c r="D50" s="391"/>
      <c r="E50" s="391"/>
      <c r="F50" s="391"/>
      <c r="G50" s="392"/>
      <c r="H50" s="392"/>
    </row>
    <row r="51" spans="2:8" s="393" customFormat="1" ht="19.5" customHeight="1">
      <c r="B51" s="388"/>
      <c r="C51" s="389"/>
      <c r="D51" s="389"/>
      <c r="E51" s="391"/>
      <c r="F51" s="391"/>
      <c r="G51" s="392"/>
      <c r="H51" s="392"/>
    </row>
    <row r="52" spans="2:8" s="393" customFormat="1" ht="15">
      <c r="B52" s="388"/>
      <c r="C52" s="391"/>
      <c r="D52" s="391"/>
      <c r="E52" s="391"/>
      <c r="F52" s="391"/>
      <c r="G52" s="392"/>
      <c r="H52" s="392"/>
    </row>
    <row r="53" spans="2:8" s="393" customFormat="1" ht="15">
      <c r="B53" s="388"/>
      <c r="C53" s="391"/>
      <c r="D53" s="391"/>
      <c r="E53" s="391"/>
      <c r="F53" s="391"/>
      <c r="G53" s="392"/>
      <c r="H53" s="392"/>
    </row>
    <row r="54" spans="2:8" s="393" customFormat="1" ht="15">
      <c r="B54" s="388"/>
      <c r="C54" s="391"/>
      <c r="D54" s="391"/>
      <c r="E54" s="391"/>
      <c r="F54" s="391"/>
      <c r="G54" s="392"/>
      <c r="H54" s="392"/>
    </row>
    <row r="55" spans="2:8" s="393" customFormat="1" ht="15">
      <c r="B55" s="388"/>
      <c r="C55" s="391"/>
      <c r="D55" s="391"/>
      <c r="E55" s="391"/>
      <c r="F55" s="391"/>
      <c r="G55" s="392"/>
      <c r="H55" s="392"/>
    </row>
    <row r="56" spans="2:8" s="393" customFormat="1" ht="15">
      <c r="B56" s="388"/>
      <c r="C56" s="391"/>
      <c r="D56" s="391"/>
      <c r="E56" s="391"/>
      <c r="F56" s="391"/>
      <c r="G56" s="392"/>
      <c r="H56" s="392"/>
    </row>
    <row r="57" spans="2:8" s="393" customFormat="1" ht="15">
      <c r="B57" s="388"/>
      <c r="C57" s="389"/>
      <c r="D57" s="389"/>
      <c r="E57" s="391"/>
      <c r="F57" s="391"/>
      <c r="G57" s="392"/>
      <c r="H57" s="392"/>
    </row>
    <row r="58" spans="2:8" s="393" customFormat="1" ht="15">
      <c r="B58" s="388"/>
      <c r="C58" s="389"/>
      <c r="D58" s="389"/>
      <c r="E58" s="391"/>
      <c r="F58" s="391"/>
      <c r="G58" s="392"/>
      <c r="H58" s="392"/>
    </row>
    <row r="59" spans="2:8" s="393" customFormat="1" ht="15">
      <c r="B59" s="388"/>
      <c r="C59" s="389"/>
      <c r="D59" s="389"/>
      <c r="E59" s="391"/>
      <c r="F59" s="391"/>
      <c r="G59" s="392"/>
      <c r="H59" s="392"/>
    </row>
    <row r="60" spans="2:8" s="393" customFormat="1" ht="15">
      <c r="B60" s="388"/>
      <c r="C60" s="394"/>
      <c r="D60" s="394"/>
      <c r="E60" s="391"/>
      <c r="F60" s="391"/>
      <c r="G60" s="392"/>
      <c r="H60" s="392"/>
    </row>
    <row r="61" spans="2:8" s="393" customFormat="1" ht="15">
      <c r="B61" s="388"/>
      <c r="C61" s="389"/>
      <c r="D61" s="389"/>
      <c r="E61" s="389"/>
      <c r="F61" s="389"/>
      <c r="G61" s="392"/>
      <c r="H61" s="392"/>
    </row>
    <row r="62" spans="2:8" s="393" customFormat="1" ht="12.75">
      <c r="B62" s="383"/>
      <c r="C62" s="348"/>
      <c r="D62" s="348"/>
      <c r="G62" s="395"/>
      <c r="H62" s="395"/>
    </row>
    <row r="63" ht="12.75">
      <c r="B63" s="383"/>
    </row>
    <row r="64" ht="12.75">
      <c r="B64" s="383"/>
    </row>
    <row r="65" ht="12.75">
      <c r="B65" s="383"/>
    </row>
    <row r="66" ht="12.75">
      <c r="B66" s="383"/>
    </row>
    <row r="67" ht="12.75">
      <c r="B67" s="383"/>
    </row>
    <row r="68" ht="12.75">
      <c r="B68" s="383"/>
    </row>
    <row r="69" ht="12.75">
      <c r="B69" s="383"/>
    </row>
    <row r="70" ht="12.75">
      <c r="B70" s="383"/>
    </row>
    <row r="71" ht="12.75">
      <c r="B71" s="383"/>
    </row>
    <row r="72" ht="12.75">
      <c r="B72" s="383"/>
    </row>
    <row r="73" ht="12.75">
      <c r="B73" s="383"/>
    </row>
    <row r="74" ht="12.75">
      <c r="B74" s="383"/>
    </row>
    <row r="75" ht="12.75">
      <c r="B75" s="383"/>
    </row>
    <row r="76" ht="12.75">
      <c r="B76" s="383"/>
    </row>
    <row r="77" ht="12.75">
      <c r="B77" s="383"/>
    </row>
    <row r="78" ht="12.75">
      <c r="B78" s="383"/>
    </row>
    <row r="79" ht="12.75">
      <c r="B79" s="383"/>
    </row>
    <row r="80" ht="12.75">
      <c r="B80" s="383"/>
    </row>
    <row r="81" ht="12.75">
      <c r="B81" s="383"/>
    </row>
    <row r="82" ht="12.75">
      <c r="B82" s="383"/>
    </row>
    <row r="83" ht="12.75">
      <c r="B83" s="383"/>
    </row>
    <row r="84" ht="12.75">
      <c r="B84" s="383"/>
    </row>
    <row r="85" ht="12.75">
      <c r="B85" s="383"/>
    </row>
    <row r="86" ht="12.75">
      <c r="B86" s="383"/>
    </row>
    <row r="87" ht="12.75">
      <c r="B87" s="383"/>
    </row>
    <row r="88" ht="12.75">
      <c r="B88" s="383"/>
    </row>
    <row r="89" ht="12.75">
      <c r="B89" s="383"/>
    </row>
    <row r="90" ht="12.75">
      <c r="B90" s="383"/>
    </row>
    <row r="91" ht="12.75">
      <c r="B91" s="383"/>
    </row>
    <row r="92" ht="12.75">
      <c r="B92" s="383"/>
    </row>
    <row r="93" ht="12.75">
      <c r="B93" s="383"/>
    </row>
    <row r="94" ht="12.75">
      <c r="B94" s="383"/>
    </row>
    <row r="95" ht="12.75">
      <c r="B95" s="383"/>
    </row>
    <row r="96" ht="12.75">
      <c r="B96" s="383"/>
    </row>
  </sheetData>
  <sheetProtection/>
  <mergeCells count="10">
    <mergeCell ref="F33:G33"/>
    <mergeCell ref="B2:H2"/>
    <mergeCell ref="B3:H3"/>
    <mergeCell ref="B4:B5"/>
    <mergeCell ref="C4:C5"/>
    <mergeCell ref="D4:D5"/>
    <mergeCell ref="E4:E5"/>
    <mergeCell ref="F4:F5"/>
    <mergeCell ref="H4:H5"/>
    <mergeCell ref="G4:G5"/>
  </mergeCells>
  <printOptions horizontalCentered="1" verticalCentered="1"/>
  <pageMargins left="0.2362204724409449" right="0.2362204724409449" top="0.7480314960629921" bottom="0.7480314960629921" header="0.31496062992125984" footer="0.31496062992125984"/>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3:J15"/>
  <sheetViews>
    <sheetView showGridLines="0" workbookViewId="0" topLeftCell="C1">
      <selection activeCell="G9" sqref="G9"/>
    </sheetView>
  </sheetViews>
  <sheetFormatPr defaultColWidth="11.421875" defaultRowHeight="12.75"/>
  <cols>
    <col min="1" max="1" width="3.7109375" style="0" customWidth="1"/>
    <col min="2" max="5" width="15.7109375" style="0" customWidth="1"/>
    <col min="6" max="6" width="48.421875" style="0" bestFit="1" customWidth="1"/>
    <col min="7" max="7" width="21.57421875" style="0" customWidth="1"/>
    <col min="8" max="8" width="26.421875" style="0" bestFit="1" customWidth="1"/>
    <col min="9" max="9" width="22.28125" style="0" customWidth="1"/>
    <col min="10" max="10" width="20.00390625" style="0" customWidth="1"/>
  </cols>
  <sheetData>
    <row r="3" spans="2:8" ht="21.75" customHeight="1">
      <c r="B3" s="485" t="s">
        <v>531</v>
      </c>
      <c r="C3" s="486"/>
      <c r="D3" s="486"/>
      <c r="E3" s="486"/>
      <c r="F3" s="486"/>
      <c r="G3" s="486"/>
      <c r="H3" s="486"/>
    </row>
    <row r="4" spans="2:8" ht="21.75" customHeight="1">
      <c r="B4" s="418" t="s">
        <v>532</v>
      </c>
      <c r="C4" s="489"/>
      <c r="D4" s="490"/>
      <c r="E4" s="490"/>
      <c r="F4" s="490"/>
      <c r="G4" s="490"/>
      <c r="H4" s="491"/>
    </row>
    <row r="5" spans="2:10" ht="29.25" customHeight="1">
      <c r="B5" s="417" t="s">
        <v>533</v>
      </c>
      <c r="C5" s="416" t="s">
        <v>534</v>
      </c>
      <c r="D5" s="416" t="s">
        <v>535</v>
      </c>
      <c r="E5" s="416" t="s">
        <v>536</v>
      </c>
      <c r="F5" s="416" t="s">
        <v>537</v>
      </c>
      <c r="G5" s="416" t="s">
        <v>538</v>
      </c>
      <c r="H5" s="416" t="s">
        <v>539</v>
      </c>
      <c r="I5" s="415" t="s">
        <v>540</v>
      </c>
      <c r="J5" s="416" t="s">
        <v>560</v>
      </c>
    </row>
    <row r="6" spans="2:10" ht="21.75" customHeight="1">
      <c r="B6" s="413">
        <v>9021013</v>
      </c>
      <c r="C6" s="412" t="s">
        <v>541</v>
      </c>
      <c r="D6" s="411" t="s">
        <v>542</v>
      </c>
      <c r="E6" s="411">
        <v>2002</v>
      </c>
      <c r="F6" s="410" t="s">
        <v>543</v>
      </c>
      <c r="G6" s="414">
        <v>2756824</v>
      </c>
      <c r="H6" s="409" t="s">
        <v>544</v>
      </c>
      <c r="I6" s="408">
        <v>29800000</v>
      </c>
      <c r="J6" s="419" t="s">
        <v>561</v>
      </c>
    </row>
    <row r="7" spans="2:10" ht="21.75" customHeight="1">
      <c r="B7" s="413">
        <v>3417106</v>
      </c>
      <c r="C7" s="412" t="s">
        <v>545</v>
      </c>
      <c r="D7" s="411" t="s">
        <v>546</v>
      </c>
      <c r="E7" s="411">
        <v>2002</v>
      </c>
      <c r="F7" s="410" t="s">
        <v>547</v>
      </c>
      <c r="G7" s="414" t="s">
        <v>548</v>
      </c>
      <c r="H7" s="409">
        <v>2300167</v>
      </c>
      <c r="I7" s="408">
        <v>3200000</v>
      </c>
      <c r="J7" s="419" t="s">
        <v>563</v>
      </c>
    </row>
    <row r="8" spans="2:10" ht="21.75" customHeight="1">
      <c r="B8" s="413">
        <v>3417106</v>
      </c>
      <c r="C8" s="412" t="s">
        <v>545</v>
      </c>
      <c r="D8" s="411" t="s">
        <v>549</v>
      </c>
      <c r="E8" s="411">
        <v>2004</v>
      </c>
      <c r="F8" s="410" t="s">
        <v>547</v>
      </c>
      <c r="G8" s="414" t="s">
        <v>550</v>
      </c>
      <c r="H8" s="414" t="s">
        <v>550</v>
      </c>
      <c r="I8" s="408">
        <v>3600000</v>
      </c>
      <c r="J8" s="419" t="s">
        <v>563</v>
      </c>
    </row>
    <row r="9" spans="2:10" ht="21.75" customHeight="1">
      <c r="B9" s="413">
        <v>6408114</v>
      </c>
      <c r="C9" s="412" t="s">
        <v>551</v>
      </c>
      <c r="D9" s="411" t="s">
        <v>552</v>
      </c>
      <c r="E9" s="411">
        <v>2017</v>
      </c>
      <c r="F9" s="410" t="s">
        <v>553</v>
      </c>
      <c r="G9" s="414" t="s">
        <v>554</v>
      </c>
      <c r="H9" s="409" t="s">
        <v>555</v>
      </c>
      <c r="I9" s="408">
        <v>95900000</v>
      </c>
      <c r="J9" s="419" t="s">
        <v>562</v>
      </c>
    </row>
    <row r="10" spans="2:10" ht="21.75" customHeight="1">
      <c r="B10" s="413">
        <v>9008039</v>
      </c>
      <c r="C10" s="412" t="s">
        <v>551</v>
      </c>
      <c r="D10" s="411" t="s">
        <v>556</v>
      </c>
      <c r="E10" s="411">
        <v>2003</v>
      </c>
      <c r="F10" s="410" t="s">
        <v>557</v>
      </c>
      <c r="G10" s="414">
        <v>1673072</v>
      </c>
      <c r="H10" s="409" t="s">
        <v>558</v>
      </c>
      <c r="I10" s="408">
        <v>39300000</v>
      </c>
      <c r="J10" s="407"/>
    </row>
    <row r="11" spans="2:10" ht="21.75" customHeight="1">
      <c r="B11" s="488" t="s">
        <v>559</v>
      </c>
      <c r="C11" s="488"/>
      <c r="D11" s="488"/>
      <c r="E11" s="488"/>
      <c r="F11" s="488"/>
      <c r="G11" s="488"/>
      <c r="H11" s="488"/>
      <c r="I11" s="406">
        <v>171800000</v>
      </c>
      <c r="J11" s="416"/>
    </row>
    <row r="12" ht="21.75" customHeight="1"/>
    <row r="15" spans="4:8" ht="12.75">
      <c r="D15" s="487"/>
      <c r="E15" s="487"/>
      <c r="F15" s="487"/>
      <c r="G15" s="487"/>
      <c r="H15" s="487"/>
    </row>
  </sheetData>
  <sheetProtection/>
  <mergeCells count="4">
    <mergeCell ref="B3:H3"/>
    <mergeCell ref="D15:H15"/>
    <mergeCell ref="B11:H11"/>
    <mergeCell ref="C4:H4"/>
  </mergeCells>
  <printOptions/>
  <pageMargins left="0.7" right="0.7" top="0.75" bottom="0.75" header="0.3" footer="0.3"/>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 Aguirre</dc:creator>
  <cp:keywords/>
  <dc:description/>
  <cp:lastModifiedBy>Victoria Eugenia Bermúdez Muñoz</cp:lastModifiedBy>
  <cp:lastPrinted>2018-01-29T13:55:02Z</cp:lastPrinted>
  <dcterms:created xsi:type="dcterms:W3CDTF">2002-11-12T17:50:39Z</dcterms:created>
  <dcterms:modified xsi:type="dcterms:W3CDTF">2018-01-29T13:55:36Z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